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13" activeTab="5"/>
  </bookViews>
  <sheets>
    <sheet name="zał 14" sheetId="1" r:id="rId1"/>
    <sheet name="marzec" sheetId="2" r:id="rId2"/>
    <sheet name="maj" sheetId="3" r:id="rId3"/>
    <sheet name="czerwiec" sheetId="4" r:id="rId4"/>
    <sheet name="sierpień" sheetId="5" r:id="rId5"/>
    <sheet name="wrzesień" sheetId="6" r:id="rId6"/>
  </sheets>
  <definedNames>
    <definedName name="_xlnm.Print_Area" localSheetId="5">'wrzesień'!$A$1:$L$21</definedName>
    <definedName name="_xlnm.Print_Titles" localSheetId="3">'czerwiec'!$9:$13</definedName>
    <definedName name="_xlnm.Print_Titles" localSheetId="2">'maj'!$9:$13</definedName>
    <definedName name="_xlnm.Print_Titles" localSheetId="1">'marzec'!$9:$13</definedName>
    <definedName name="_xlnm.Print_Titles" localSheetId="5">'wrzesień'!$9:$13</definedName>
    <definedName name="_xlnm.Print_Titles" localSheetId="0">'zał 14'!$9:$13</definedName>
  </definedNames>
  <calcPr fullCalcOnLoad="1"/>
</workbook>
</file>

<file path=xl/sharedStrings.xml><?xml version="1.0" encoding="utf-8"?>
<sst xmlns="http://schemas.openxmlformats.org/spreadsheetml/2006/main" count="252" uniqueCount="65">
  <si>
    <t>Załącznik Nr 4</t>
  </si>
  <si>
    <t>do Uchwały Nr XLVII/416/10</t>
  </si>
  <si>
    <t>Rady Miejskiej Wałbrzycha</t>
  </si>
  <si>
    <t>z dnia 18 lutego 2010 roku</t>
  </si>
  <si>
    <t>w sprawie zmiany budżetu Miasta Wałbrzycha na 2010 rok</t>
  </si>
  <si>
    <t>DOCHODY I WYDATKI W ZAKRESIE FINANSOWANIA OCHRONY ŚRODOWISKA I GOSPODARKI WODNEJ NA 2010 ROK</t>
  </si>
  <si>
    <t>/w zł/</t>
  </si>
  <si>
    <t>Dz.</t>
  </si>
  <si>
    <t>Roz.</t>
  </si>
  <si>
    <t>Nazwa</t>
  </si>
  <si>
    <t>DOCHODY</t>
  </si>
  <si>
    <t>WYDATKI</t>
  </si>
  <si>
    <t>Ogółem</t>
  </si>
  <si>
    <t>z tego</t>
  </si>
  <si>
    <r>
      <t xml:space="preserve">§ 0580 - </t>
    </r>
    <r>
      <rPr>
        <sz val="10"/>
        <rFont val="Times New Roman"/>
        <family val="1"/>
      </rPr>
      <t>Grzywny i inne kary pieniężne od osób prawnych i innych jednostek organizacyjnych</t>
    </r>
  </si>
  <si>
    <r>
      <t xml:space="preserve">§ 0690 - </t>
    </r>
    <r>
      <rPr>
        <sz val="10"/>
        <rFont val="Times New Roman"/>
        <family val="1"/>
      </rPr>
      <t>Wpływy z różnych opłat</t>
    </r>
  </si>
  <si>
    <r>
      <t>§ 0970 -</t>
    </r>
    <r>
      <rPr>
        <sz val="10"/>
        <rFont val="Times New Roman"/>
        <family val="1"/>
      </rPr>
      <t xml:space="preserve"> Wpływy z różnych dochodów</t>
    </r>
  </si>
  <si>
    <t>wydatki bieżące, z tego:</t>
  </si>
  <si>
    <t>wydatki majątkowe</t>
  </si>
  <si>
    <t>wynagrodzenia i składki od nich naliczane</t>
  </si>
  <si>
    <t>dotacje na zadania bieżące</t>
  </si>
  <si>
    <t>świadczenia na rzecz osób fizycznych</t>
  </si>
  <si>
    <t>pozostałe wydatki bieżące</t>
  </si>
  <si>
    <t>GOSPODARKA KOMUNALNA I OCHRONA ŚRODOWISKA</t>
  </si>
  <si>
    <t>Wpływy i wydatki związane z gromadzeniem środków z opłat i kar  za korzystanie ze środowiska</t>
  </si>
  <si>
    <t>Gospodarka odpadami</t>
  </si>
  <si>
    <t>Połączenie istniejących kwater składowiska odpadów innych niż niebezpieczne i obojętne przy ul. Beethovena w Wałbrzychu</t>
  </si>
  <si>
    <t>Budowa instalacji do ujęcia i wykorzystania bądź unieszkodliwiania gazu składowiskowego na Składowisku Odpadów innych niż niebezpieczne i obojętne przy ul. Beethovena w Wałbrzychu</t>
  </si>
  <si>
    <t>Utrzymanie zieleni w miastach i gminach</t>
  </si>
  <si>
    <t>Urządzanie i utrzymanie zieleni w mieście</t>
  </si>
  <si>
    <t>Pozostała działalność</t>
  </si>
  <si>
    <t>Zakup worków foliowych i rękawic jednorazowych na akcję "Sprzątanie Świata Wałbrzych 2010"</t>
  </si>
  <si>
    <t>Aktualizacja "Programu Ochrony Środowiska dla miasta Wałbrzycha .."</t>
  </si>
  <si>
    <t>Opinie, ekspertyzy biegłych i inne materiały niezbędne do przeprowadzenia postępowania w zakresie ochrony środowiska</t>
  </si>
  <si>
    <t>Przebudowa kanału deszczowego w rejonie budynku nr 5 przy ul. Wrocławskiej</t>
  </si>
  <si>
    <t>Kanalizacja deszczowa w ciągu dróg wojewódzkich - ul. 11 Listopada</t>
  </si>
  <si>
    <t>Wybudowanie nowego kolektora od studzienki przy budynku nr 7 - 13 przy ul. Armii Krajowej</t>
  </si>
  <si>
    <t>OGÓŁEM</t>
  </si>
  <si>
    <t xml:space="preserve">do Uchwały Nr </t>
  </si>
  <si>
    <t xml:space="preserve">z dnia </t>
  </si>
  <si>
    <t xml:space="preserve">w sprawie </t>
  </si>
  <si>
    <t>TRANSPORT I ŁĄCZNOŚĆ</t>
  </si>
  <si>
    <t>Drogi publiczne gminne</t>
  </si>
  <si>
    <t>Modernizacja dróg gminnych prowaqdzących do zabytkowego Śródmieścia Wałbrzycha wraz z pozostałą infrastrukturą drogową (w zakresie kanalizacji deszczowej)</t>
  </si>
  <si>
    <t>Utrzymanie lasów komunalnych na terenie Gminy Wałbrzych</t>
  </si>
  <si>
    <t>Załącznik Nr 5</t>
  </si>
  <si>
    <t>z dnia                                       2010 roku</t>
  </si>
  <si>
    <t>w sprawie zmiany Uchwały budżetowej Miasta Wałbrzycha na 2010 rok Nr XLVI/413/09 Rady Miejskiej Wałbrzycha z dnia 22 grudnia 2009 roku z późniejszymi zmianami</t>
  </si>
  <si>
    <t>Modernizacja dróg gminnych prowadzących do zabytkowego Śródmieścia Wałbrzycha wraz z pozostałą infrastrukturą drogową (w zakresie kanalizacji deszczowej)</t>
  </si>
  <si>
    <t>Zadania i edukacja ekologiczna z zakresu gospodarki odpadami (zbiórka odpadów wielkogabarytowych, akcja "Stare leki do apteki")</t>
  </si>
  <si>
    <t>Likwidacja dzikich wysypisk</t>
  </si>
  <si>
    <t>Ustawienie i uruchomienie linii sortowniczej na składowisku odpadów innych niż niebezpieczne i obojętne przy ul. Beethovena w Wałbrzychu</t>
  </si>
  <si>
    <t>Załącznik Nr 6</t>
  </si>
  <si>
    <t>do uchwały budżetowej</t>
  </si>
  <si>
    <t>gminy Mieroszów na 2017 r.</t>
  </si>
  <si>
    <t>PLAN DOCHODÓW Z TYTUŁU WYDAWANIA ZEZWOLEŃ NA SPRZEDAŻ NAPOJÓW ALKOHOLOWYCH I WYDATKÓW ZWIĄZANYCH Z REALIZACJĄ ZADAŃ WYNIKAJĄCYCH Z PROGRAMU PROFILAKTYKI I ROZWIĄZYWANIA PROBLEMÓW ALKOHOLOWYCH DLA GMINY MIEROSZÓW NA 2017 ROK</t>
  </si>
  <si>
    <t>Rozdz.</t>
  </si>
  <si>
    <r>
      <t>§ 0480 -</t>
    </r>
    <r>
      <rPr>
        <sz val="10"/>
        <rFont val="Times New Roman"/>
        <family val="1"/>
      </rPr>
      <t>Wpływy z opłat za zezwolenia na sprzedaż napojów alkoholowych</t>
    </r>
  </si>
  <si>
    <t>wydatki na programy finansowane z udziałem środków, októrych mowa w art. 5 ust. 1 pkt 2 i 3 uofp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</si>
  <si>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</si>
  <si>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</si>
  <si>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OCHRONA ZDROWIA</t>
  </si>
  <si>
    <t>Zwalczanie narkomanii</t>
  </si>
  <si>
    <t>Program Profilaktyki i Rozwiązywania Problemów Alkoholowych dla Gminy Mieroszów na 2014 rok</t>
  </si>
  <si>
    <t>Przeciwdziałanie alkoholizmowi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</si>
</sst>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4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top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top"/>
    </xf>
    <xf numFmtId="164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2" fillId="0" borderId="10" xfId="0" applyFont="1" applyBorder="1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B19">
      <selection activeCell="B19" sqref="B19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03" t="s">
        <v>0</v>
      </c>
      <c r="J1" s="103"/>
      <c r="K1" s="103"/>
      <c r="L1" s="103"/>
      <c r="M1" s="6"/>
    </row>
    <row r="2" spans="7:13" ht="12.75" customHeight="1">
      <c r="G2" s="7"/>
      <c r="I2" s="104" t="s">
        <v>1</v>
      </c>
      <c r="J2" s="104"/>
      <c r="K2" s="104"/>
      <c r="L2" s="104"/>
      <c r="M2" s="104"/>
    </row>
    <row r="3" spans="7:13" ht="13.5" customHeight="1">
      <c r="G3" s="9"/>
      <c r="I3" s="104" t="s">
        <v>2</v>
      </c>
      <c r="J3" s="104"/>
      <c r="K3" s="104"/>
      <c r="L3" s="104"/>
      <c r="M3" s="104"/>
    </row>
    <row r="4" spans="7:13" ht="13.5" customHeight="1">
      <c r="G4" s="9"/>
      <c r="I4" s="104" t="s">
        <v>3</v>
      </c>
      <c r="J4" s="104"/>
      <c r="K4" s="8"/>
      <c r="L4" s="8"/>
      <c r="M4" s="8"/>
    </row>
    <row r="5" spans="7:13" ht="12.75" customHeight="1">
      <c r="G5" s="9"/>
      <c r="I5" s="104" t="s">
        <v>4</v>
      </c>
      <c r="J5" s="104"/>
      <c r="K5" s="104"/>
      <c r="L5" s="104"/>
      <c r="M5" s="6"/>
    </row>
    <row r="6" spans="7:13" ht="13.5" customHeight="1">
      <c r="G6" s="9"/>
      <c r="I6" s="105"/>
      <c r="J6" s="105"/>
      <c r="K6" s="105"/>
      <c r="L6" s="105"/>
      <c r="M6" s="105"/>
    </row>
    <row r="7" spans="1:13" s="10" customFormat="1" ht="24" customHeight="1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ht="12.75">
      <c r="M8" s="11" t="s">
        <v>6</v>
      </c>
    </row>
    <row r="9" spans="1:13" s="14" customFormat="1" ht="12.75" customHeight="1">
      <c r="A9" s="107" t="s">
        <v>7</v>
      </c>
      <c r="B9" s="108" t="s">
        <v>8</v>
      </c>
      <c r="C9" s="109" t="s">
        <v>9</v>
      </c>
      <c r="D9" s="109" t="s">
        <v>10</v>
      </c>
      <c r="E9" s="109"/>
      <c r="F9" s="109"/>
      <c r="G9" s="109"/>
      <c r="H9" s="109" t="s">
        <v>11</v>
      </c>
      <c r="I9" s="109"/>
      <c r="J9" s="109"/>
      <c r="K9" s="109"/>
      <c r="L9" s="109"/>
      <c r="M9" s="109"/>
    </row>
    <row r="10" spans="1:13" s="14" customFormat="1" ht="12.75" customHeight="1">
      <c r="A10" s="107"/>
      <c r="B10" s="108"/>
      <c r="C10" s="109"/>
      <c r="D10" s="109" t="s">
        <v>12</v>
      </c>
      <c r="E10" s="109" t="s">
        <v>13</v>
      </c>
      <c r="F10" s="109"/>
      <c r="G10" s="109"/>
      <c r="H10" s="109" t="s">
        <v>12</v>
      </c>
      <c r="I10" s="109" t="s">
        <v>13</v>
      </c>
      <c r="J10" s="109"/>
      <c r="K10" s="109"/>
      <c r="L10" s="109"/>
      <c r="M10" s="109"/>
    </row>
    <row r="11" spans="1:13" s="15" customFormat="1" ht="29.25" customHeight="1">
      <c r="A11" s="107"/>
      <c r="B11" s="108"/>
      <c r="C11" s="109"/>
      <c r="D11" s="109"/>
      <c r="E11" s="110" t="s">
        <v>14</v>
      </c>
      <c r="F11" s="110" t="s">
        <v>15</v>
      </c>
      <c r="G11" s="110" t="s">
        <v>16</v>
      </c>
      <c r="H11" s="109"/>
      <c r="I11" s="109" t="s">
        <v>17</v>
      </c>
      <c r="J11" s="109"/>
      <c r="K11" s="109"/>
      <c r="L11" s="109"/>
      <c r="M11" s="109" t="s">
        <v>18</v>
      </c>
    </row>
    <row r="12" spans="1:13" s="15" customFormat="1" ht="108.75" customHeight="1">
      <c r="A12" s="107"/>
      <c r="B12" s="108"/>
      <c r="C12" s="109"/>
      <c r="D12" s="109"/>
      <c r="E12" s="110"/>
      <c r="F12" s="110"/>
      <c r="G12" s="110"/>
      <c r="H12" s="109"/>
      <c r="I12" s="13" t="s">
        <v>19</v>
      </c>
      <c r="J12" s="13" t="s">
        <v>20</v>
      </c>
      <c r="K12" s="13" t="s">
        <v>21</v>
      </c>
      <c r="L12" s="13" t="s">
        <v>22</v>
      </c>
      <c r="M12" s="109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/>
      <c r="L13" s="18">
        <v>11</v>
      </c>
      <c r="M13" s="18">
        <v>12</v>
      </c>
    </row>
    <row r="14" spans="1:13" s="15" customFormat="1" ht="26.25" customHeight="1">
      <c r="A14" s="19">
        <v>900</v>
      </c>
      <c r="B14" s="111" t="s">
        <v>23</v>
      </c>
      <c r="C14" s="111"/>
      <c r="D14" s="20">
        <f>D15</f>
        <v>3007861</v>
      </c>
      <c r="E14" s="20">
        <f aca="true" t="shared" si="0" ref="E14:M14">E15</f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3.75" customHeight="1">
      <c r="A16" s="19">
        <v>900</v>
      </c>
      <c r="B16" s="111" t="s">
        <v>23</v>
      </c>
      <c r="C16" s="111"/>
      <c r="D16" s="20">
        <f aca="true" t="shared" si="1" ref="D16:M16">D17+D20+D22</f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3117000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187000</v>
      </c>
      <c r="M16" s="20">
        <f t="shared" si="1"/>
        <v>2930000</v>
      </c>
      <c r="N16" s="26"/>
    </row>
    <row r="17" spans="1:14" s="15" customFormat="1" ht="12.75">
      <c r="A17" s="21"/>
      <c r="B17" s="22">
        <v>90002</v>
      </c>
      <c r="C17" s="23" t="s">
        <v>25</v>
      </c>
      <c r="D17" s="24">
        <v>0</v>
      </c>
      <c r="E17" s="24">
        <v>0</v>
      </c>
      <c r="F17" s="24">
        <v>0</v>
      </c>
      <c r="G17" s="24">
        <v>0</v>
      </c>
      <c r="H17" s="24">
        <f>SUM(H18:H19)</f>
        <v>165000</v>
      </c>
      <c r="I17" s="25">
        <f>SUM(I18:I24)</f>
        <v>0</v>
      </c>
      <c r="J17" s="25">
        <f>SUM(J18:J24)</f>
        <v>0</v>
      </c>
      <c r="K17" s="25">
        <f>SUM(K18:K24)</f>
        <v>0</v>
      </c>
      <c r="L17" s="25">
        <v>0</v>
      </c>
      <c r="M17" s="25">
        <f>SUM(M18:M19)</f>
        <v>165000</v>
      </c>
      <c r="N17" s="26"/>
    </row>
    <row r="18" spans="1:13" s="34" customFormat="1" ht="57" customHeight="1">
      <c r="A18" s="27"/>
      <c r="B18" s="28"/>
      <c r="C18" s="29" t="s">
        <v>26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130000</v>
      </c>
      <c r="I18" s="32">
        <v>0</v>
      </c>
      <c r="J18" s="32">
        <v>0</v>
      </c>
      <c r="K18" s="32">
        <v>0</v>
      </c>
      <c r="L18" s="32">
        <v>0</v>
      </c>
      <c r="M18" s="32">
        <v>130000</v>
      </c>
    </row>
    <row r="19" spans="1:13" s="34" customFormat="1" ht="96.75" customHeight="1">
      <c r="A19" s="35"/>
      <c r="B19" s="36"/>
      <c r="C19" s="37" t="s">
        <v>27</v>
      </c>
      <c r="D19" s="30">
        <v>0</v>
      </c>
      <c r="E19" s="30">
        <v>0</v>
      </c>
      <c r="F19" s="30">
        <v>0</v>
      </c>
      <c r="G19" s="33">
        <v>0</v>
      </c>
      <c r="H19" s="33">
        <f>SUM(I19:M19)</f>
        <v>35000</v>
      </c>
      <c r="I19" s="32">
        <v>0</v>
      </c>
      <c r="J19" s="32">
        <v>0</v>
      </c>
      <c r="K19" s="32">
        <v>0</v>
      </c>
      <c r="L19" s="32">
        <v>0</v>
      </c>
      <c r="M19" s="32">
        <v>35000</v>
      </c>
    </row>
    <row r="20" spans="1:14" s="15" customFormat="1" ht="27.75" customHeight="1">
      <c r="A20" s="21"/>
      <c r="B20" s="38">
        <v>90004</v>
      </c>
      <c r="C20" s="39" t="s">
        <v>28</v>
      </c>
      <c r="D20" s="24">
        <v>0</v>
      </c>
      <c r="E20" s="24">
        <v>0</v>
      </c>
      <c r="F20" s="24">
        <v>0</v>
      </c>
      <c r="G20" s="24">
        <v>0</v>
      </c>
      <c r="H20" s="24">
        <f aca="true" t="shared" si="2" ref="H20:M20">H21</f>
        <v>130000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130000</v>
      </c>
      <c r="M20" s="24">
        <f t="shared" si="2"/>
        <v>0</v>
      </c>
      <c r="N20" s="26"/>
    </row>
    <row r="21" spans="1:13" s="34" customFormat="1" ht="29.25" customHeight="1">
      <c r="A21" s="27"/>
      <c r="B21" s="40"/>
      <c r="C21" s="29" t="s">
        <v>29</v>
      </c>
      <c r="D21" s="30">
        <v>0</v>
      </c>
      <c r="E21" s="31">
        <v>0</v>
      </c>
      <c r="F21" s="31">
        <v>0</v>
      </c>
      <c r="G21" s="32">
        <v>0</v>
      </c>
      <c r="H21" s="33">
        <f aca="true" t="shared" si="3" ref="H21:H28">SUM(I21:M21)</f>
        <v>130000</v>
      </c>
      <c r="I21" s="32">
        <v>0</v>
      </c>
      <c r="J21" s="32">
        <v>0</v>
      </c>
      <c r="K21" s="32">
        <v>0</v>
      </c>
      <c r="L21" s="32">
        <v>130000</v>
      </c>
      <c r="M21" s="32">
        <v>0</v>
      </c>
    </row>
    <row r="22" spans="1:14" s="15" customFormat="1" ht="13.5" customHeight="1">
      <c r="A22" s="21"/>
      <c r="B22" s="22">
        <v>90095</v>
      </c>
      <c r="C22" s="23" t="s">
        <v>30</v>
      </c>
      <c r="D22" s="24">
        <v>0</v>
      </c>
      <c r="E22" s="24">
        <v>0</v>
      </c>
      <c r="F22" s="24">
        <v>0</v>
      </c>
      <c r="G22" s="24">
        <v>0</v>
      </c>
      <c r="H22" s="24">
        <f t="shared" si="3"/>
        <v>2822000</v>
      </c>
      <c r="I22" s="25">
        <f>SUM(I23:I26)</f>
        <v>0</v>
      </c>
      <c r="J22" s="25">
        <f>SUM(J23:J26)</f>
        <v>0</v>
      </c>
      <c r="K22" s="25">
        <f>SUM(K23:K26)</f>
        <v>0</v>
      </c>
      <c r="L22" s="25">
        <f>SUM(L23:L26)</f>
        <v>57000</v>
      </c>
      <c r="M22" s="25">
        <f>SUM(M23:M28)</f>
        <v>2765000</v>
      </c>
      <c r="N22" s="26"/>
    </row>
    <row r="23" spans="1:13" s="34" customFormat="1" ht="52.5" customHeight="1">
      <c r="A23" s="27"/>
      <c r="B23" s="41"/>
      <c r="C23" s="29" t="s">
        <v>31</v>
      </c>
      <c r="D23" s="30">
        <v>0</v>
      </c>
      <c r="E23" s="31">
        <v>0</v>
      </c>
      <c r="F23" s="31">
        <v>0</v>
      </c>
      <c r="G23" s="32">
        <v>0</v>
      </c>
      <c r="H23" s="33">
        <f t="shared" si="3"/>
        <v>2000</v>
      </c>
      <c r="I23" s="32">
        <v>0</v>
      </c>
      <c r="J23" s="32">
        <v>0</v>
      </c>
      <c r="K23" s="32">
        <v>0</v>
      </c>
      <c r="L23" s="32">
        <v>2000</v>
      </c>
      <c r="M23" s="32">
        <v>0</v>
      </c>
    </row>
    <row r="24" spans="1:13" s="34" customFormat="1" ht="38.25">
      <c r="A24" s="27"/>
      <c r="B24" s="41"/>
      <c r="C24" s="37" t="s">
        <v>32</v>
      </c>
      <c r="D24" s="30">
        <v>0</v>
      </c>
      <c r="E24" s="30">
        <v>0</v>
      </c>
      <c r="F24" s="30">
        <v>0</v>
      </c>
      <c r="G24" s="33">
        <v>0</v>
      </c>
      <c r="H24" s="33">
        <f t="shared" si="3"/>
        <v>45000</v>
      </c>
      <c r="I24" s="32">
        <v>0</v>
      </c>
      <c r="J24" s="32">
        <v>0</v>
      </c>
      <c r="K24" s="32">
        <v>0</v>
      </c>
      <c r="L24" s="32">
        <v>45000</v>
      </c>
      <c r="M24" s="32">
        <v>0</v>
      </c>
    </row>
    <row r="25" spans="1:13" s="34" customFormat="1" ht="53.25" customHeight="1">
      <c r="A25" s="27"/>
      <c r="B25" s="41"/>
      <c r="C25" s="29" t="s">
        <v>33</v>
      </c>
      <c r="D25" s="30">
        <v>0</v>
      </c>
      <c r="E25" s="30">
        <v>0</v>
      </c>
      <c r="F25" s="30">
        <v>0</v>
      </c>
      <c r="G25" s="33">
        <v>0</v>
      </c>
      <c r="H25" s="33">
        <f t="shared" si="3"/>
        <v>10000</v>
      </c>
      <c r="I25" s="32">
        <v>0</v>
      </c>
      <c r="J25" s="32">
        <v>0</v>
      </c>
      <c r="K25" s="32">
        <v>0</v>
      </c>
      <c r="L25" s="32">
        <v>10000</v>
      </c>
      <c r="M25" s="32">
        <v>0</v>
      </c>
    </row>
    <row r="26" spans="1:15" s="34" customFormat="1" ht="47.25" customHeight="1">
      <c r="A26" s="27"/>
      <c r="B26" s="42"/>
      <c r="C26" s="43" t="s">
        <v>34</v>
      </c>
      <c r="D26" s="30">
        <v>0</v>
      </c>
      <c r="E26" s="30">
        <v>0</v>
      </c>
      <c r="F26" s="30">
        <v>0</v>
      </c>
      <c r="G26" s="33">
        <v>0</v>
      </c>
      <c r="H26" s="33">
        <f t="shared" si="3"/>
        <v>710000</v>
      </c>
      <c r="I26" s="32">
        <v>0</v>
      </c>
      <c r="J26" s="32">
        <v>0</v>
      </c>
      <c r="K26" s="32">
        <v>0</v>
      </c>
      <c r="L26" s="32">
        <v>0</v>
      </c>
      <c r="M26" s="32">
        <v>710000</v>
      </c>
      <c r="O26" s="44"/>
    </row>
    <row r="27" spans="1:15" s="34" customFormat="1" ht="43.5" customHeight="1">
      <c r="A27" s="27"/>
      <c r="B27" s="41"/>
      <c r="C27" s="43" t="s">
        <v>35</v>
      </c>
      <c r="D27" s="30">
        <v>0</v>
      </c>
      <c r="E27" s="30">
        <v>0</v>
      </c>
      <c r="F27" s="30">
        <v>0</v>
      </c>
      <c r="G27" s="33">
        <v>0</v>
      </c>
      <c r="H27" s="33">
        <f t="shared" si="3"/>
        <v>1855000</v>
      </c>
      <c r="I27" s="33">
        <v>0</v>
      </c>
      <c r="J27" s="33">
        <v>0</v>
      </c>
      <c r="K27" s="33">
        <v>0</v>
      </c>
      <c r="L27" s="33">
        <v>0</v>
      </c>
      <c r="M27" s="33">
        <v>1855000</v>
      </c>
      <c r="O27" s="44"/>
    </row>
    <row r="28" spans="1:15" s="34" customFormat="1" ht="57" customHeight="1">
      <c r="A28" s="27"/>
      <c r="B28" s="42"/>
      <c r="C28" s="43" t="s">
        <v>36</v>
      </c>
      <c r="D28" s="30">
        <v>0</v>
      </c>
      <c r="E28" s="30">
        <v>0</v>
      </c>
      <c r="F28" s="30">
        <v>0</v>
      </c>
      <c r="G28" s="33">
        <v>0</v>
      </c>
      <c r="H28" s="33">
        <f t="shared" si="3"/>
        <v>200000</v>
      </c>
      <c r="I28" s="33">
        <v>0</v>
      </c>
      <c r="J28" s="33">
        <v>0</v>
      </c>
      <c r="K28" s="33">
        <v>0</v>
      </c>
      <c r="L28" s="33">
        <v>0</v>
      </c>
      <c r="M28" s="33">
        <v>200000</v>
      </c>
      <c r="O28" s="44"/>
    </row>
    <row r="29" spans="1:13" s="45" customFormat="1" ht="15.75" customHeight="1">
      <c r="A29" s="112" t="s">
        <v>37</v>
      </c>
      <c r="B29" s="112"/>
      <c r="C29" s="112"/>
      <c r="D29" s="24">
        <f>D16+D14</f>
        <v>3007861</v>
      </c>
      <c r="E29" s="24">
        <f aca="true" t="shared" si="4" ref="E29:M29">E16+E14</f>
        <v>300000</v>
      </c>
      <c r="F29" s="24">
        <f t="shared" si="4"/>
        <v>1900000</v>
      </c>
      <c r="G29" s="24">
        <f t="shared" si="4"/>
        <v>807861</v>
      </c>
      <c r="H29" s="24">
        <f t="shared" si="4"/>
        <v>3117000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187000</v>
      </c>
      <c r="M29" s="24">
        <f t="shared" si="4"/>
        <v>2930000</v>
      </c>
    </row>
    <row r="30" spans="1:13" s="34" customFormat="1" ht="12.75">
      <c r="A30" s="46"/>
      <c r="B30" s="2"/>
      <c r="C30" s="47"/>
      <c r="D30" s="48"/>
      <c r="E30" s="48"/>
      <c r="F30" s="48"/>
      <c r="G30" s="48"/>
      <c r="H30" s="49"/>
      <c r="I30" s="48"/>
      <c r="J30" s="48"/>
      <c r="K30" s="48"/>
      <c r="L30" s="48"/>
      <c r="M30" s="48"/>
    </row>
    <row r="31" spans="1:13" s="34" customFormat="1" ht="12.75">
      <c r="A31" s="46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s="34" customFormat="1" ht="12.75">
      <c r="A32" s="46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34" customFormat="1" ht="12.75">
      <c r="A33" s="46"/>
      <c r="B33" s="2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s="34" customFormat="1" ht="12.75">
      <c r="A34" s="46"/>
      <c r="B34" s="2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34" customFormat="1" ht="12.75">
      <c r="A35" s="46"/>
      <c r="B35" s="2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34" customFormat="1" ht="12.75">
      <c r="A36" s="46"/>
      <c r="B36" s="2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34" customFormat="1" ht="12.75">
      <c r="A42" s="46"/>
      <c r="B42" s="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s="34" customFormat="1" ht="12.75">
      <c r="A43" s="46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s="34" customFormat="1" ht="12.75">
      <c r="A44" s="46"/>
      <c r="B44" s="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s="34" customFormat="1" ht="12.75">
      <c r="A45" s="46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s="34" customFormat="1" ht="12.75">
      <c r="A46" s="46"/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s="34" customFormat="1" ht="12.75">
      <c r="A47" s="46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</sheetData>
  <sheetProtection selectLockedCells="1" selectUnlockedCells="1"/>
  <mergeCells count="24">
    <mergeCell ref="B16:C16"/>
    <mergeCell ref="A29:C29"/>
    <mergeCell ref="E11:E12"/>
    <mergeCell ref="F11:F12"/>
    <mergeCell ref="G11:G12"/>
    <mergeCell ref="I11:L11"/>
    <mergeCell ref="M11:M12"/>
    <mergeCell ref="B14:C14"/>
    <mergeCell ref="A7:M7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I1:L1"/>
    <mergeCell ref="I2:M2"/>
    <mergeCell ref="I3:M3"/>
    <mergeCell ref="I4:J4"/>
    <mergeCell ref="I5:L5"/>
    <mergeCell ref="I6:M6"/>
  </mergeCells>
  <printOptions horizontalCentered="1"/>
  <pageMargins left="0.3597222222222222" right="0.49027777777777776" top="0.9840277777777777" bottom="0.9840277777777777" header="0.5118055555555555" footer="0.5118055555555555"/>
  <pageSetup firstPageNumber="1" useFirstPageNumber="1" horizontalDpi="300" verticalDpi="300" orientation="landscape" paperSize="9" scale="81" r:id="rId1"/>
  <headerFooter alignWithMargins="0">
    <oddFooter>&amp;C&amp;"Times New Roman,Normalny"&amp;P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03" t="s">
        <v>0</v>
      </c>
      <c r="J1" s="103"/>
      <c r="K1" s="103"/>
      <c r="L1" s="103"/>
      <c r="M1" s="6"/>
    </row>
    <row r="2" spans="7:13" ht="12.75" customHeight="1">
      <c r="G2" s="7"/>
      <c r="I2" s="104" t="s">
        <v>38</v>
      </c>
      <c r="J2" s="104"/>
      <c r="K2" s="104"/>
      <c r="L2" s="104"/>
      <c r="M2" s="104"/>
    </row>
    <row r="3" spans="7:13" ht="13.5" customHeight="1">
      <c r="G3" s="9"/>
      <c r="I3" s="104" t="s">
        <v>2</v>
      </c>
      <c r="J3" s="104"/>
      <c r="K3" s="104"/>
      <c r="L3" s="104"/>
      <c r="M3" s="104"/>
    </row>
    <row r="4" spans="7:13" ht="13.5" customHeight="1">
      <c r="G4" s="9"/>
      <c r="I4" s="104" t="s">
        <v>39</v>
      </c>
      <c r="J4" s="104"/>
      <c r="K4" s="8"/>
      <c r="L4" s="8"/>
      <c r="M4" s="8"/>
    </row>
    <row r="5" spans="7:13" ht="12.75" customHeight="1">
      <c r="G5" s="9"/>
      <c r="I5" s="104" t="s">
        <v>40</v>
      </c>
      <c r="J5" s="104"/>
      <c r="K5" s="104"/>
      <c r="L5" s="104"/>
      <c r="M5" s="6"/>
    </row>
    <row r="6" spans="7:13" ht="13.5" customHeight="1">
      <c r="G6" s="9"/>
      <c r="I6" s="105"/>
      <c r="J6" s="105"/>
      <c r="K6" s="105"/>
      <c r="L6" s="105"/>
      <c r="M6" s="105"/>
    </row>
    <row r="7" spans="1:13" s="10" customFormat="1" ht="24" customHeight="1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ht="12.75">
      <c r="M8" s="11" t="s">
        <v>6</v>
      </c>
    </row>
    <row r="9" spans="1:13" s="14" customFormat="1" ht="12.75" customHeight="1">
      <c r="A9" s="107" t="s">
        <v>7</v>
      </c>
      <c r="B9" s="108" t="s">
        <v>8</v>
      </c>
      <c r="C9" s="109" t="s">
        <v>9</v>
      </c>
      <c r="D9" s="109" t="s">
        <v>10</v>
      </c>
      <c r="E9" s="109"/>
      <c r="F9" s="109"/>
      <c r="G9" s="109"/>
      <c r="H9" s="109" t="s">
        <v>11</v>
      </c>
      <c r="I9" s="109"/>
      <c r="J9" s="109"/>
      <c r="K9" s="109"/>
      <c r="L9" s="109"/>
      <c r="M9" s="109"/>
    </row>
    <row r="10" spans="1:13" s="14" customFormat="1" ht="12.75" customHeight="1">
      <c r="A10" s="107"/>
      <c r="B10" s="108"/>
      <c r="C10" s="109"/>
      <c r="D10" s="109" t="s">
        <v>12</v>
      </c>
      <c r="E10" s="109" t="s">
        <v>13</v>
      </c>
      <c r="F10" s="109"/>
      <c r="G10" s="109"/>
      <c r="H10" s="109" t="s">
        <v>12</v>
      </c>
      <c r="I10" s="109" t="s">
        <v>13</v>
      </c>
      <c r="J10" s="109"/>
      <c r="K10" s="109"/>
      <c r="L10" s="109"/>
      <c r="M10" s="109"/>
    </row>
    <row r="11" spans="1:13" s="15" customFormat="1" ht="29.25" customHeight="1">
      <c r="A11" s="107"/>
      <c r="B11" s="108"/>
      <c r="C11" s="109"/>
      <c r="D11" s="109"/>
      <c r="E11" s="110" t="s">
        <v>14</v>
      </c>
      <c r="F11" s="110" t="s">
        <v>15</v>
      </c>
      <c r="G11" s="110" t="s">
        <v>16</v>
      </c>
      <c r="H11" s="109"/>
      <c r="I11" s="109" t="s">
        <v>17</v>
      </c>
      <c r="J11" s="109"/>
      <c r="K11" s="109"/>
      <c r="L11" s="109"/>
      <c r="M11" s="109" t="s">
        <v>18</v>
      </c>
    </row>
    <row r="12" spans="1:13" s="15" customFormat="1" ht="108.75" customHeight="1">
      <c r="A12" s="107"/>
      <c r="B12" s="108"/>
      <c r="C12" s="109"/>
      <c r="D12" s="109"/>
      <c r="E12" s="110"/>
      <c r="F12" s="110"/>
      <c r="G12" s="110"/>
      <c r="H12" s="109"/>
      <c r="I12" s="13" t="s">
        <v>19</v>
      </c>
      <c r="J12" s="13" t="s">
        <v>20</v>
      </c>
      <c r="K12" s="13" t="s">
        <v>21</v>
      </c>
      <c r="L12" s="13" t="s">
        <v>22</v>
      </c>
      <c r="M12" s="109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s="15" customFormat="1" ht="26.25" customHeight="1">
      <c r="A14" s="19">
        <v>900</v>
      </c>
      <c r="B14" s="111" t="s">
        <v>23</v>
      </c>
      <c r="C14" s="111"/>
      <c r="D14" s="20">
        <f>D15</f>
        <v>3007861</v>
      </c>
      <c r="E14" s="20">
        <f aca="true" t="shared" si="0" ref="E14:M14">E15</f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3.75" customHeight="1">
      <c r="A16" s="19">
        <v>900</v>
      </c>
      <c r="B16" s="111" t="s">
        <v>23</v>
      </c>
      <c r="C16" s="111"/>
      <c r="D16" s="20">
        <f aca="true" t="shared" si="1" ref="D16:M16">D17+D20+D22</f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3067000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187000</v>
      </c>
      <c r="M16" s="20">
        <f t="shared" si="1"/>
        <v>2880000</v>
      </c>
      <c r="N16" s="26"/>
    </row>
    <row r="17" spans="1:14" s="15" customFormat="1" ht="12.75">
      <c r="A17" s="21"/>
      <c r="B17" s="22">
        <v>90002</v>
      </c>
      <c r="C17" s="23" t="s">
        <v>25</v>
      </c>
      <c r="D17" s="24">
        <v>0</v>
      </c>
      <c r="E17" s="24">
        <v>0</v>
      </c>
      <c r="F17" s="24">
        <v>0</v>
      </c>
      <c r="G17" s="24">
        <v>0</v>
      </c>
      <c r="H17" s="24">
        <f>SUM(H18:H19)</f>
        <v>165000</v>
      </c>
      <c r="I17" s="25">
        <f>SUM(I18:I24)</f>
        <v>0</v>
      </c>
      <c r="J17" s="25">
        <f>SUM(J18:J24)</f>
        <v>0</v>
      </c>
      <c r="K17" s="25">
        <f>SUM(K18:K24)</f>
        <v>0</v>
      </c>
      <c r="L17" s="25">
        <v>0</v>
      </c>
      <c r="M17" s="25">
        <f>SUM(M18:M19)</f>
        <v>165000</v>
      </c>
      <c r="N17" s="26"/>
    </row>
    <row r="18" spans="1:13" s="34" customFormat="1" ht="57" customHeight="1">
      <c r="A18" s="27"/>
      <c r="B18" s="28"/>
      <c r="C18" s="29" t="s">
        <v>26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130000</v>
      </c>
      <c r="I18" s="32">
        <v>0</v>
      </c>
      <c r="J18" s="32">
        <v>0</v>
      </c>
      <c r="K18" s="32">
        <v>0</v>
      </c>
      <c r="L18" s="32">
        <v>0</v>
      </c>
      <c r="M18" s="32">
        <v>130000</v>
      </c>
    </row>
    <row r="19" spans="1:13" s="34" customFormat="1" ht="96.75" customHeight="1">
      <c r="A19" s="35"/>
      <c r="B19" s="36"/>
      <c r="C19" s="37" t="s">
        <v>27</v>
      </c>
      <c r="D19" s="30">
        <v>0</v>
      </c>
      <c r="E19" s="30">
        <v>0</v>
      </c>
      <c r="F19" s="30">
        <v>0</v>
      </c>
      <c r="G19" s="33">
        <v>0</v>
      </c>
      <c r="H19" s="33">
        <f>SUM(I19:M19)</f>
        <v>35000</v>
      </c>
      <c r="I19" s="32">
        <v>0</v>
      </c>
      <c r="J19" s="32">
        <v>0</v>
      </c>
      <c r="K19" s="32">
        <v>0</v>
      </c>
      <c r="L19" s="32">
        <v>0</v>
      </c>
      <c r="M19" s="32">
        <v>35000</v>
      </c>
    </row>
    <row r="20" spans="1:14" s="15" customFormat="1" ht="27.75" customHeight="1">
      <c r="A20" s="21"/>
      <c r="B20" s="38">
        <v>90004</v>
      </c>
      <c r="C20" s="39" t="s">
        <v>28</v>
      </c>
      <c r="D20" s="24">
        <v>0</v>
      </c>
      <c r="E20" s="24">
        <v>0</v>
      </c>
      <c r="F20" s="24">
        <v>0</v>
      </c>
      <c r="G20" s="24">
        <v>0</v>
      </c>
      <c r="H20" s="24">
        <f aca="true" t="shared" si="2" ref="H20:M20">H21</f>
        <v>130000</v>
      </c>
      <c r="I20" s="24">
        <f t="shared" si="2"/>
        <v>0</v>
      </c>
      <c r="J20" s="24">
        <f t="shared" si="2"/>
        <v>0</v>
      </c>
      <c r="K20" s="24">
        <f t="shared" si="2"/>
        <v>0</v>
      </c>
      <c r="L20" s="24">
        <f t="shared" si="2"/>
        <v>130000</v>
      </c>
      <c r="M20" s="24">
        <f t="shared" si="2"/>
        <v>0</v>
      </c>
      <c r="N20" s="26"/>
    </row>
    <row r="21" spans="1:13" s="34" customFormat="1" ht="29.25" customHeight="1">
      <c r="A21" s="27"/>
      <c r="B21" s="40"/>
      <c r="C21" s="29" t="s">
        <v>29</v>
      </c>
      <c r="D21" s="30">
        <v>0</v>
      </c>
      <c r="E21" s="31">
        <v>0</v>
      </c>
      <c r="F21" s="31">
        <v>0</v>
      </c>
      <c r="G21" s="32">
        <v>0</v>
      </c>
      <c r="H21" s="33">
        <f aca="true" t="shared" si="3" ref="H21:H28">SUM(I21:M21)</f>
        <v>130000</v>
      </c>
      <c r="I21" s="32">
        <v>0</v>
      </c>
      <c r="J21" s="32">
        <v>0</v>
      </c>
      <c r="K21" s="32">
        <v>0</v>
      </c>
      <c r="L21" s="32">
        <v>130000</v>
      </c>
      <c r="M21" s="32">
        <v>0</v>
      </c>
    </row>
    <row r="22" spans="1:14" s="15" customFormat="1" ht="13.5" customHeight="1">
      <c r="A22" s="21"/>
      <c r="B22" s="22">
        <v>90095</v>
      </c>
      <c r="C22" s="23" t="s">
        <v>30</v>
      </c>
      <c r="D22" s="24">
        <v>0</v>
      </c>
      <c r="E22" s="24">
        <v>0</v>
      </c>
      <c r="F22" s="24">
        <v>0</v>
      </c>
      <c r="G22" s="24">
        <v>0</v>
      </c>
      <c r="H22" s="24">
        <f t="shared" si="3"/>
        <v>2772000</v>
      </c>
      <c r="I22" s="25">
        <f>SUM(I23:I26)</f>
        <v>0</v>
      </c>
      <c r="J22" s="25">
        <f>SUM(J23:J26)</f>
        <v>0</v>
      </c>
      <c r="K22" s="25">
        <f>SUM(K23:K26)</f>
        <v>0</v>
      </c>
      <c r="L22" s="25">
        <f>SUM(L23:L26)</f>
        <v>57000</v>
      </c>
      <c r="M22" s="25">
        <f>SUM(M23:M28)</f>
        <v>2715000</v>
      </c>
      <c r="N22" s="26"/>
    </row>
    <row r="23" spans="1:13" s="34" customFormat="1" ht="52.5" customHeight="1">
      <c r="A23" s="27"/>
      <c r="B23" s="41"/>
      <c r="C23" s="29" t="s">
        <v>31</v>
      </c>
      <c r="D23" s="30">
        <v>0</v>
      </c>
      <c r="E23" s="31">
        <v>0</v>
      </c>
      <c r="F23" s="31">
        <v>0</v>
      </c>
      <c r="G23" s="32">
        <v>0</v>
      </c>
      <c r="H23" s="33">
        <f t="shared" si="3"/>
        <v>2000</v>
      </c>
      <c r="I23" s="32">
        <v>0</v>
      </c>
      <c r="J23" s="32">
        <v>0</v>
      </c>
      <c r="K23" s="32">
        <v>0</v>
      </c>
      <c r="L23" s="32">
        <v>2000</v>
      </c>
      <c r="M23" s="32">
        <v>0</v>
      </c>
    </row>
    <row r="24" spans="1:13" s="34" customFormat="1" ht="38.25">
      <c r="A24" s="27"/>
      <c r="B24" s="41"/>
      <c r="C24" s="37" t="s">
        <v>32</v>
      </c>
      <c r="D24" s="30">
        <v>0</v>
      </c>
      <c r="E24" s="30">
        <v>0</v>
      </c>
      <c r="F24" s="30">
        <v>0</v>
      </c>
      <c r="G24" s="33">
        <v>0</v>
      </c>
      <c r="H24" s="33">
        <f t="shared" si="3"/>
        <v>45000</v>
      </c>
      <c r="I24" s="32">
        <v>0</v>
      </c>
      <c r="J24" s="32">
        <v>0</v>
      </c>
      <c r="K24" s="32">
        <v>0</v>
      </c>
      <c r="L24" s="32">
        <v>45000</v>
      </c>
      <c r="M24" s="32">
        <v>0</v>
      </c>
    </row>
    <row r="25" spans="1:13" s="34" customFormat="1" ht="53.25" customHeight="1">
      <c r="A25" s="27"/>
      <c r="B25" s="41"/>
      <c r="C25" s="29" t="s">
        <v>33</v>
      </c>
      <c r="D25" s="30">
        <v>0</v>
      </c>
      <c r="E25" s="30">
        <v>0</v>
      </c>
      <c r="F25" s="30">
        <v>0</v>
      </c>
      <c r="G25" s="33">
        <v>0</v>
      </c>
      <c r="H25" s="33">
        <f t="shared" si="3"/>
        <v>10000</v>
      </c>
      <c r="I25" s="32">
        <v>0</v>
      </c>
      <c r="J25" s="32">
        <v>0</v>
      </c>
      <c r="K25" s="32">
        <v>0</v>
      </c>
      <c r="L25" s="32">
        <v>10000</v>
      </c>
      <c r="M25" s="32">
        <v>0</v>
      </c>
    </row>
    <row r="26" spans="1:15" s="34" customFormat="1" ht="47.25" customHeight="1">
      <c r="A26" s="27"/>
      <c r="B26" s="42"/>
      <c r="C26" s="43" t="s">
        <v>34</v>
      </c>
      <c r="D26" s="30">
        <v>0</v>
      </c>
      <c r="E26" s="30">
        <v>0</v>
      </c>
      <c r="F26" s="30">
        <v>0</v>
      </c>
      <c r="G26" s="33">
        <v>0</v>
      </c>
      <c r="H26" s="33">
        <f t="shared" si="3"/>
        <v>710000</v>
      </c>
      <c r="I26" s="32">
        <v>0</v>
      </c>
      <c r="J26" s="32">
        <v>0</v>
      </c>
      <c r="K26" s="32">
        <v>0</v>
      </c>
      <c r="L26" s="32">
        <v>0</v>
      </c>
      <c r="M26" s="32">
        <v>710000</v>
      </c>
      <c r="O26" s="44"/>
    </row>
    <row r="27" spans="1:15" s="53" customFormat="1" ht="43.5" customHeight="1">
      <c r="A27" s="50"/>
      <c r="B27" s="51"/>
      <c r="C27" s="43" t="s">
        <v>35</v>
      </c>
      <c r="D27" s="30">
        <v>0</v>
      </c>
      <c r="E27" s="30">
        <v>0</v>
      </c>
      <c r="F27" s="30">
        <v>0</v>
      </c>
      <c r="G27" s="33">
        <v>0</v>
      </c>
      <c r="H27" s="33">
        <f t="shared" si="3"/>
        <v>1805000</v>
      </c>
      <c r="I27" s="33">
        <v>0</v>
      </c>
      <c r="J27" s="33">
        <v>0</v>
      </c>
      <c r="K27" s="33">
        <v>0</v>
      </c>
      <c r="L27" s="33">
        <v>0</v>
      </c>
      <c r="M27" s="52">
        <f>1855000-50000</f>
        <v>1805000</v>
      </c>
      <c r="O27" s="54"/>
    </row>
    <row r="28" spans="1:15" s="34" customFormat="1" ht="57" customHeight="1">
      <c r="A28" s="27"/>
      <c r="B28" s="42"/>
      <c r="C28" s="43" t="s">
        <v>36</v>
      </c>
      <c r="D28" s="30">
        <v>0</v>
      </c>
      <c r="E28" s="30">
        <v>0</v>
      </c>
      <c r="F28" s="30">
        <v>0</v>
      </c>
      <c r="G28" s="33">
        <v>0</v>
      </c>
      <c r="H28" s="33">
        <f t="shared" si="3"/>
        <v>200000</v>
      </c>
      <c r="I28" s="33">
        <v>0</v>
      </c>
      <c r="J28" s="33">
        <v>0</v>
      </c>
      <c r="K28" s="33">
        <v>0</v>
      </c>
      <c r="L28" s="33">
        <v>0</v>
      </c>
      <c r="M28" s="33">
        <v>200000</v>
      </c>
      <c r="O28" s="44"/>
    </row>
    <row r="29" spans="1:13" s="45" customFormat="1" ht="15.75" customHeight="1">
      <c r="A29" s="112" t="s">
        <v>37</v>
      </c>
      <c r="B29" s="112"/>
      <c r="C29" s="112"/>
      <c r="D29" s="24">
        <f>D16+D14</f>
        <v>3007861</v>
      </c>
      <c r="E29" s="24">
        <f aca="true" t="shared" si="4" ref="E29:M29">E16+E14</f>
        <v>300000</v>
      </c>
      <c r="F29" s="24">
        <f t="shared" si="4"/>
        <v>1900000</v>
      </c>
      <c r="G29" s="24">
        <f t="shared" si="4"/>
        <v>807861</v>
      </c>
      <c r="H29" s="24">
        <f t="shared" si="4"/>
        <v>3067000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187000</v>
      </c>
      <c r="M29" s="24">
        <f t="shared" si="4"/>
        <v>2880000</v>
      </c>
    </row>
    <row r="30" spans="1:13" s="34" customFormat="1" ht="12.75">
      <c r="A30" s="46"/>
      <c r="B30" s="2"/>
      <c r="C30" s="47"/>
      <c r="D30" s="48"/>
      <c r="E30" s="48"/>
      <c r="F30" s="48"/>
      <c r="G30" s="48"/>
      <c r="H30" s="49"/>
      <c r="I30" s="48"/>
      <c r="J30" s="48"/>
      <c r="K30" s="48"/>
      <c r="L30" s="48"/>
      <c r="M30" s="48"/>
    </row>
    <row r="31" spans="1:13" s="34" customFormat="1" ht="12.75">
      <c r="A31" s="46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s="34" customFormat="1" ht="12.75">
      <c r="A32" s="46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34" customFormat="1" ht="12.75">
      <c r="A33" s="46"/>
      <c r="B33" s="2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s="34" customFormat="1" ht="12.75">
      <c r="A34" s="46"/>
      <c r="B34" s="2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34" customFormat="1" ht="12.75">
      <c r="A35" s="46"/>
      <c r="B35" s="2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34" customFormat="1" ht="12.75">
      <c r="A36" s="46"/>
      <c r="B36" s="2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34" customFormat="1" ht="12.75">
      <c r="A42" s="46"/>
      <c r="B42" s="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s="34" customFormat="1" ht="12.75">
      <c r="A43" s="46"/>
      <c r="B43" s="2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s="34" customFormat="1" ht="12.75">
      <c r="A44" s="46"/>
      <c r="B44" s="2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s="34" customFormat="1" ht="12.75">
      <c r="A45" s="46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s="34" customFormat="1" ht="12.75">
      <c r="A46" s="46"/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s="34" customFormat="1" ht="12.75">
      <c r="A47" s="46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</sheetData>
  <sheetProtection selectLockedCells="1" selectUnlockedCells="1"/>
  <mergeCells count="24">
    <mergeCell ref="B16:C16"/>
    <mergeCell ref="A29:C29"/>
    <mergeCell ref="E11:E12"/>
    <mergeCell ref="F11:F12"/>
    <mergeCell ref="G11:G12"/>
    <mergeCell ref="I11:L11"/>
    <mergeCell ref="M11:M12"/>
    <mergeCell ref="B14:C14"/>
    <mergeCell ref="A7:M7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I1:L1"/>
    <mergeCell ref="I2:M2"/>
    <mergeCell ref="I3:M3"/>
    <mergeCell ref="I4:J4"/>
    <mergeCell ref="I5:L5"/>
    <mergeCell ref="I6:M6"/>
  </mergeCells>
  <printOptions/>
  <pageMargins left="0.75" right="0.75" top="1" bottom="1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03" t="s">
        <v>0</v>
      </c>
      <c r="J1" s="103"/>
      <c r="K1" s="103"/>
      <c r="L1" s="103"/>
      <c r="M1" s="6"/>
    </row>
    <row r="2" spans="7:13" ht="12.75" customHeight="1">
      <c r="G2" s="7"/>
      <c r="I2" s="104" t="s">
        <v>38</v>
      </c>
      <c r="J2" s="104"/>
      <c r="K2" s="104"/>
      <c r="L2" s="104"/>
      <c r="M2" s="104"/>
    </row>
    <row r="3" spans="7:13" ht="13.5" customHeight="1">
      <c r="G3" s="9"/>
      <c r="I3" s="104" t="s">
        <v>2</v>
      </c>
      <c r="J3" s="104"/>
      <c r="K3" s="104"/>
      <c r="L3" s="104"/>
      <c r="M3" s="104"/>
    </row>
    <row r="4" spans="7:13" ht="13.5" customHeight="1">
      <c r="G4" s="9"/>
      <c r="I4" s="104" t="s">
        <v>39</v>
      </c>
      <c r="J4" s="104"/>
      <c r="K4" s="8"/>
      <c r="L4" s="8"/>
      <c r="M4" s="8"/>
    </row>
    <row r="5" spans="7:13" ht="12.75" customHeight="1">
      <c r="G5" s="9"/>
      <c r="I5" s="104" t="s">
        <v>40</v>
      </c>
      <c r="J5" s="104"/>
      <c r="K5" s="104"/>
      <c r="L5" s="104"/>
      <c r="M5" s="6"/>
    </row>
    <row r="6" spans="7:13" ht="13.5" customHeight="1">
      <c r="G6" s="9"/>
      <c r="I6" s="105"/>
      <c r="J6" s="105"/>
      <c r="K6" s="105"/>
      <c r="L6" s="105"/>
      <c r="M6" s="105"/>
    </row>
    <row r="7" spans="1:13" s="10" customFormat="1" ht="24" customHeight="1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ht="12.75">
      <c r="M8" s="11" t="s">
        <v>6</v>
      </c>
    </row>
    <row r="9" spans="1:13" s="14" customFormat="1" ht="12.75" customHeight="1">
      <c r="A9" s="107" t="s">
        <v>7</v>
      </c>
      <c r="B9" s="108" t="s">
        <v>8</v>
      </c>
      <c r="C9" s="109" t="s">
        <v>9</v>
      </c>
      <c r="D9" s="109" t="s">
        <v>10</v>
      </c>
      <c r="E9" s="109"/>
      <c r="F9" s="109"/>
      <c r="G9" s="109"/>
      <c r="H9" s="109" t="s">
        <v>11</v>
      </c>
      <c r="I9" s="109"/>
      <c r="J9" s="109"/>
      <c r="K9" s="109"/>
      <c r="L9" s="109"/>
      <c r="M9" s="109"/>
    </row>
    <row r="10" spans="1:13" s="14" customFormat="1" ht="12.75" customHeight="1">
      <c r="A10" s="107"/>
      <c r="B10" s="108"/>
      <c r="C10" s="109"/>
      <c r="D10" s="109" t="s">
        <v>12</v>
      </c>
      <c r="E10" s="109" t="s">
        <v>13</v>
      </c>
      <c r="F10" s="109"/>
      <c r="G10" s="109"/>
      <c r="H10" s="109" t="s">
        <v>12</v>
      </c>
      <c r="I10" s="109" t="s">
        <v>13</v>
      </c>
      <c r="J10" s="109"/>
      <c r="K10" s="109"/>
      <c r="L10" s="109"/>
      <c r="M10" s="109"/>
    </row>
    <row r="11" spans="1:13" s="15" customFormat="1" ht="29.25" customHeight="1">
      <c r="A11" s="107"/>
      <c r="B11" s="108"/>
      <c r="C11" s="109"/>
      <c r="D11" s="109"/>
      <c r="E11" s="110" t="s">
        <v>14</v>
      </c>
      <c r="F11" s="110" t="s">
        <v>15</v>
      </c>
      <c r="G11" s="110" t="s">
        <v>16</v>
      </c>
      <c r="H11" s="109"/>
      <c r="I11" s="109" t="s">
        <v>17</v>
      </c>
      <c r="J11" s="109"/>
      <c r="K11" s="109"/>
      <c r="L11" s="109"/>
      <c r="M11" s="109" t="s">
        <v>18</v>
      </c>
    </row>
    <row r="12" spans="1:13" s="15" customFormat="1" ht="108.75" customHeight="1">
      <c r="A12" s="107"/>
      <c r="B12" s="108"/>
      <c r="C12" s="109"/>
      <c r="D12" s="109"/>
      <c r="E12" s="110"/>
      <c r="F12" s="110"/>
      <c r="G12" s="110"/>
      <c r="H12" s="109"/>
      <c r="I12" s="13" t="s">
        <v>19</v>
      </c>
      <c r="J12" s="13" t="s">
        <v>20</v>
      </c>
      <c r="K12" s="13" t="s">
        <v>21</v>
      </c>
      <c r="L12" s="13" t="s">
        <v>22</v>
      </c>
      <c r="M12" s="109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s="15" customFormat="1" ht="26.25" customHeight="1">
      <c r="A14" s="19">
        <v>900</v>
      </c>
      <c r="B14" s="111" t="s">
        <v>23</v>
      </c>
      <c r="C14" s="111"/>
      <c r="D14" s="20">
        <f aca="true" t="shared" si="0" ref="D14:M14">D15</f>
        <v>3007861</v>
      </c>
      <c r="E14" s="20">
        <f t="shared" si="0"/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3.75" customHeight="1">
      <c r="A16" s="19">
        <v>600</v>
      </c>
      <c r="B16" s="111" t="s">
        <v>41</v>
      </c>
      <c r="C16" s="111"/>
      <c r="D16" s="20">
        <f>D17+D20+D22</f>
        <v>0</v>
      </c>
      <c r="E16" s="20">
        <f>E17+E20+E22</f>
        <v>0</v>
      </c>
      <c r="F16" s="20">
        <f>F17+F20+F22</f>
        <v>0</v>
      </c>
      <c r="G16" s="20">
        <f>G17+G20+G22</f>
        <v>0</v>
      </c>
      <c r="H16" s="20">
        <f>H17</f>
        <v>1184470</v>
      </c>
      <c r="I16" s="20">
        <f>I17+I20+I22</f>
        <v>0</v>
      </c>
      <c r="J16" s="20">
        <f>J17+J20+J22</f>
        <v>0</v>
      </c>
      <c r="K16" s="20">
        <f>K17+K20+K22</f>
        <v>0</v>
      </c>
      <c r="L16" s="20">
        <f>L17+L20+L22</f>
        <v>0</v>
      </c>
      <c r="M16" s="20">
        <f>M17</f>
        <v>1184470</v>
      </c>
      <c r="N16" s="26"/>
    </row>
    <row r="17" spans="1:14" s="15" customFormat="1" ht="12.75">
      <c r="A17" s="21"/>
      <c r="B17" s="22">
        <v>60016</v>
      </c>
      <c r="C17" s="23" t="s">
        <v>42</v>
      </c>
      <c r="D17" s="24">
        <v>0</v>
      </c>
      <c r="E17" s="24">
        <v>0</v>
      </c>
      <c r="F17" s="24">
        <v>0</v>
      </c>
      <c r="G17" s="24">
        <v>0</v>
      </c>
      <c r="H17" s="24">
        <f>H18</f>
        <v>1184470</v>
      </c>
      <c r="I17" s="25">
        <f>SUM(I18:I25)</f>
        <v>0</v>
      </c>
      <c r="J17" s="25">
        <f>SUM(J18:J25)</f>
        <v>0</v>
      </c>
      <c r="K17" s="25">
        <f>SUM(K18:K25)</f>
        <v>0</v>
      </c>
      <c r="L17" s="25">
        <v>0</v>
      </c>
      <c r="M17" s="25">
        <f>M18</f>
        <v>1184470</v>
      </c>
      <c r="N17" s="26"/>
    </row>
    <row r="18" spans="1:13" s="34" customFormat="1" ht="78" customHeight="1">
      <c r="A18" s="27"/>
      <c r="B18" s="28"/>
      <c r="C18" s="29" t="s">
        <v>43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1184470</v>
      </c>
      <c r="I18" s="32">
        <v>0</v>
      </c>
      <c r="J18" s="32">
        <v>0</v>
      </c>
      <c r="K18" s="32">
        <v>0</v>
      </c>
      <c r="L18" s="32">
        <v>0</v>
      </c>
      <c r="M18" s="32">
        <f>1184470</f>
        <v>1184470</v>
      </c>
    </row>
    <row r="19" spans="1:14" s="15" customFormat="1" ht="33.75" customHeight="1">
      <c r="A19" s="19">
        <v>900</v>
      </c>
      <c r="B19" s="111" t="s">
        <v>23</v>
      </c>
      <c r="C19" s="111"/>
      <c r="D19" s="20">
        <f aca="true" t="shared" si="1" ref="D19:M19">D20+D23+D26</f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2367000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187000</v>
      </c>
      <c r="M19" s="20">
        <f t="shared" si="1"/>
        <v>2180000</v>
      </c>
      <c r="N19" s="26"/>
    </row>
    <row r="20" spans="1:14" s="15" customFormat="1" ht="12.75">
      <c r="A20" s="21"/>
      <c r="B20" s="22">
        <v>90002</v>
      </c>
      <c r="C20" s="23" t="s">
        <v>25</v>
      </c>
      <c r="D20" s="24">
        <v>0</v>
      </c>
      <c r="E20" s="24">
        <v>0</v>
      </c>
      <c r="F20" s="24">
        <v>0</v>
      </c>
      <c r="G20" s="24">
        <v>0</v>
      </c>
      <c r="H20" s="24">
        <f>SUM(H21:H22)</f>
        <v>165000</v>
      </c>
      <c r="I20" s="25">
        <f>SUM(I21:I28)</f>
        <v>0</v>
      </c>
      <c r="J20" s="25">
        <f>SUM(J21:J28)</f>
        <v>0</v>
      </c>
      <c r="K20" s="25">
        <f>SUM(K21:K28)</f>
        <v>0</v>
      </c>
      <c r="L20" s="25">
        <v>0</v>
      </c>
      <c r="M20" s="25">
        <f>SUM(M21:M22)</f>
        <v>165000</v>
      </c>
      <c r="N20" s="26"/>
    </row>
    <row r="21" spans="1:13" s="34" customFormat="1" ht="57" customHeight="1">
      <c r="A21" s="27"/>
      <c r="B21" s="28"/>
      <c r="C21" s="29" t="s">
        <v>26</v>
      </c>
      <c r="D21" s="30">
        <v>0</v>
      </c>
      <c r="E21" s="31">
        <v>0</v>
      </c>
      <c r="F21" s="31">
        <v>0</v>
      </c>
      <c r="G21" s="32">
        <v>0</v>
      </c>
      <c r="H21" s="33">
        <f>SUM(I21:M21)</f>
        <v>130000</v>
      </c>
      <c r="I21" s="32">
        <v>0</v>
      </c>
      <c r="J21" s="32">
        <v>0</v>
      </c>
      <c r="K21" s="32">
        <v>0</v>
      </c>
      <c r="L21" s="32">
        <v>0</v>
      </c>
      <c r="M21" s="32">
        <v>130000</v>
      </c>
    </row>
    <row r="22" spans="1:13" s="34" customFormat="1" ht="96.75" customHeight="1">
      <c r="A22" s="35"/>
      <c r="B22" s="36"/>
      <c r="C22" s="37" t="s">
        <v>27</v>
      </c>
      <c r="D22" s="30">
        <v>0</v>
      </c>
      <c r="E22" s="30">
        <v>0</v>
      </c>
      <c r="F22" s="30">
        <v>0</v>
      </c>
      <c r="G22" s="33">
        <v>0</v>
      </c>
      <c r="H22" s="33">
        <f>SUM(I22:M22)</f>
        <v>35000</v>
      </c>
      <c r="I22" s="32">
        <v>0</v>
      </c>
      <c r="J22" s="32">
        <v>0</v>
      </c>
      <c r="K22" s="32">
        <v>0</v>
      </c>
      <c r="L22" s="32">
        <v>0</v>
      </c>
      <c r="M22" s="32">
        <v>35000</v>
      </c>
    </row>
    <row r="23" spans="1:14" s="15" customFormat="1" ht="27.75" customHeight="1">
      <c r="A23" s="21"/>
      <c r="B23" s="38">
        <v>90004</v>
      </c>
      <c r="C23" s="39" t="s">
        <v>28</v>
      </c>
      <c r="D23" s="24">
        <v>0</v>
      </c>
      <c r="E23" s="24">
        <v>0</v>
      </c>
      <c r="F23" s="24">
        <v>0</v>
      </c>
      <c r="G23" s="24">
        <v>0</v>
      </c>
      <c r="H23" s="24">
        <f>SUM(H24:H25)</f>
        <v>130000</v>
      </c>
      <c r="I23" s="24">
        <f>SUM(I24:I25)</f>
        <v>0</v>
      </c>
      <c r="J23" s="24">
        <f>SUM(J24:J25)</f>
        <v>0</v>
      </c>
      <c r="K23" s="24">
        <f>SUM(K24:K25)</f>
        <v>0</v>
      </c>
      <c r="L23" s="24">
        <f>SUM(L24:L25)</f>
        <v>130000</v>
      </c>
      <c r="M23" s="24">
        <f>M25</f>
        <v>0</v>
      </c>
      <c r="N23" s="26"/>
    </row>
    <row r="24" spans="1:13" s="34" customFormat="1" ht="29.25" customHeight="1" hidden="1">
      <c r="A24" s="27"/>
      <c r="B24" s="40"/>
      <c r="C24" s="29" t="s">
        <v>44</v>
      </c>
      <c r="D24" s="30">
        <v>0</v>
      </c>
      <c r="E24" s="31">
        <v>0</v>
      </c>
      <c r="F24" s="31">
        <v>0</v>
      </c>
      <c r="G24" s="32">
        <v>0</v>
      </c>
      <c r="H24" s="33">
        <f>SUM(I24:M24)</f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 s="34" customFormat="1" ht="29.25" customHeight="1">
      <c r="A25" s="27"/>
      <c r="B25" s="40"/>
      <c r="C25" s="29" t="s">
        <v>29</v>
      </c>
      <c r="D25" s="30">
        <v>0</v>
      </c>
      <c r="E25" s="31">
        <v>0</v>
      </c>
      <c r="F25" s="31">
        <v>0</v>
      </c>
      <c r="G25" s="32">
        <v>0</v>
      </c>
      <c r="H25" s="33">
        <f aca="true" t="shared" si="2" ref="H25:H32">SUM(I25:M25)</f>
        <v>130000</v>
      </c>
      <c r="I25" s="32">
        <v>0</v>
      </c>
      <c r="J25" s="32">
        <v>0</v>
      </c>
      <c r="K25" s="32">
        <v>0</v>
      </c>
      <c r="L25" s="32">
        <v>130000</v>
      </c>
      <c r="M25" s="32">
        <v>0</v>
      </c>
    </row>
    <row r="26" spans="1:14" s="15" customFormat="1" ht="13.5" customHeight="1">
      <c r="A26" s="21"/>
      <c r="B26" s="22">
        <v>90095</v>
      </c>
      <c r="C26" s="23" t="s">
        <v>30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2"/>
        <v>2072000</v>
      </c>
      <c r="I26" s="25">
        <f>SUM(I27:I30)</f>
        <v>0</v>
      </c>
      <c r="J26" s="25">
        <f>SUM(J27:J30)</f>
        <v>0</v>
      </c>
      <c r="K26" s="25">
        <f>SUM(K27:K30)</f>
        <v>0</v>
      </c>
      <c r="L26" s="25">
        <f>SUM(L27:L30)</f>
        <v>57000</v>
      </c>
      <c r="M26" s="25">
        <f>SUM(M27:M32)</f>
        <v>2015000</v>
      </c>
      <c r="N26" s="26"/>
    </row>
    <row r="27" spans="1:13" s="34" customFormat="1" ht="52.5" customHeight="1">
      <c r="A27" s="27"/>
      <c r="B27" s="41"/>
      <c r="C27" s="29" t="s">
        <v>31</v>
      </c>
      <c r="D27" s="30">
        <v>0</v>
      </c>
      <c r="E27" s="31">
        <v>0</v>
      </c>
      <c r="F27" s="31">
        <v>0</v>
      </c>
      <c r="G27" s="32">
        <v>0</v>
      </c>
      <c r="H27" s="33">
        <f t="shared" si="2"/>
        <v>2000</v>
      </c>
      <c r="I27" s="32">
        <v>0</v>
      </c>
      <c r="J27" s="32">
        <v>0</v>
      </c>
      <c r="K27" s="32">
        <v>0</v>
      </c>
      <c r="L27" s="32">
        <v>2000</v>
      </c>
      <c r="M27" s="32">
        <v>0</v>
      </c>
    </row>
    <row r="28" spans="1:13" s="34" customFormat="1" ht="38.25">
      <c r="A28" s="27"/>
      <c r="B28" s="41"/>
      <c r="C28" s="37" t="s">
        <v>32</v>
      </c>
      <c r="D28" s="30">
        <v>0</v>
      </c>
      <c r="E28" s="30">
        <v>0</v>
      </c>
      <c r="F28" s="30">
        <v>0</v>
      </c>
      <c r="G28" s="33">
        <v>0</v>
      </c>
      <c r="H28" s="33">
        <f t="shared" si="2"/>
        <v>45000</v>
      </c>
      <c r="I28" s="32">
        <v>0</v>
      </c>
      <c r="J28" s="32">
        <v>0</v>
      </c>
      <c r="K28" s="32">
        <v>0</v>
      </c>
      <c r="L28" s="32">
        <v>45000</v>
      </c>
      <c r="M28" s="32">
        <v>0</v>
      </c>
    </row>
    <row r="29" spans="1:13" s="34" customFormat="1" ht="53.25" customHeight="1">
      <c r="A29" s="27"/>
      <c r="B29" s="41"/>
      <c r="C29" s="29" t="s">
        <v>33</v>
      </c>
      <c r="D29" s="30">
        <v>0</v>
      </c>
      <c r="E29" s="30">
        <v>0</v>
      </c>
      <c r="F29" s="30">
        <v>0</v>
      </c>
      <c r="G29" s="33">
        <v>0</v>
      </c>
      <c r="H29" s="33">
        <f t="shared" si="2"/>
        <v>10000</v>
      </c>
      <c r="I29" s="32">
        <v>0</v>
      </c>
      <c r="J29" s="32">
        <v>0</v>
      </c>
      <c r="K29" s="32">
        <v>0</v>
      </c>
      <c r="L29" s="32">
        <v>10000</v>
      </c>
      <c r="M29" s="32">
        <v>0</v>
      </c>
    </row>
    <row r="30" spans="1:15" s="34" customFormat="1" ht="47.25" customHeight="1">
      <c r="A30" s="27"/>
      <c r="B30" s="42"/>
      <c r="C30" s="43" t="s">
        <v>34</v>
      </c>
      <c r="D30" s="30">
        <v>0</v>
      </c>
      <c r="E30" s="30">
        <v>0</v>
      </c>
      <c r="F30" s="30">
        <v>0</v>
      </c>
      <c r="G30" s="33">
        <v>0</v>
      </c>
      <c r="H30" s="33">
        <f t="shared" si="2"/>
        <v>710000</v>
      </c>
      <c r="I30" s="32">
        <v>0</v>
      </c>
      <c r="J30" s="32">
        <v>0</v>
      </c>
      <c r="K30" s="32">
        <v>0</v>
      </c>
      <c r="L30" s="32">
        <v>0</v>
      </c>
      <c r="M30" s="32">
        <v>710000</v>
      </c>
      <c r="O30" s="44"/>
    </row>
    <row r="31" spans="1:15" s="53" customFormat="1" ht="43.5" customHeight="1">
      <c r="A31" s="50"/>
      <c r="B31" s="51"/>
      <c r="C31" s="43" t="s">
        <v>35</v>
      </c>
      <c r="D31" s="30">
        <v>0</v>
      </c>
      <c r="E31" s="30">
        <v>0</v>
      </c>
      <c r="F31" s="30">
        <v>0</v>
      </c>
      <c r="G31" s="33">
        <v>0</v>
      </c>
      <c r="H31" s="33">
        <f t="shared" si="2"/>
        <v>1105000</v>
      </c>
      <c r="I31" s="33">
        <v>0</v>
      </c>
      <c r="J31" s="33">
        <v>0</v>
      </c>
      <c r="K31" s="33">
        <v>0</v>
      </c>
      <c r="L31" s="33">
        <v>0</v>
      </c>
      <c r="M31" s="52">
        <f>1855000-50000-700000</f>
        <v>1105000</v>
      </c>
      <c r="O31" s="54"/>
    </row>
    <row r="32" spans="1:15" s="34" customFormat="1" ht="57" customHeight="1">
      <c r="A32" s="27"/>
      <c r="B32" s="42"/>
      <c r="C32" s="43" t="s">
        <v>36</v>
      </c>
      <c r="D32" s="30">
        <v>0</v>
      </c>
      <c r="E32" s="30">
        <v>0</v>
      </c>
      <c r="F32" s="30">
        <v>0</v>
      </c>
      <c r="G32" s="33">
        <v>0</v>
      </c>
      <c r="H32" s="33">
        <f t="shared" si="2"/>
        <v>200000</v>
      </c>
      <c r="I32" s="33">
        <v>0</v>
      </c>
      <c r="J32" s="33">
        <v>0</v>
      </c>
      <c r="K32" s="33">
        <v>0</v>
      </c>
      <c r="L32" s="33">
        <v>0</v>
      </c>
      <c r="M32" s="33">
        <v>200000</v>
      </c>
      <c r="O32" s="44"/>
    </row>
    <row r="33" spans="1:13" s="45" customFormat="1" ht="15.75" customHeight="1">
      <c r="A33" s="112" t="s">
        <v>37</v>
      </c>
      <c r="B33" s="112"/>
      <c r="C33" s="112"/>
      <c r="D33" s="24">
        <f>D19+D14+D16</f>
        <v>3007861</v>
      </c>
      <c r="E33" s="24">
        <f aca="true" t="shared" si="3" ref="E33:M33">E19+E14+E16</f>
        <v>300000</v>
      </c>
      <c r="F33" s="24">
        <f t="shared" si="3"/>
        <v>1900000</v>
      </c>
      <c r="G33" s="24">
        <f t="shared" si="3"/>
        <v>807861</v>
      </c>
      <c r="H33" s="24">
        <f t="shared" si="3"/>
        <v>3551470</v>
      </c>
      <c r="I33" s="24">
        <f t="shared" si="3"/>
        <v>0</v>
      </c>
      <c r="J33" s="24">
        <f t="shared" si="3"/>
        <v>0</v>
      </c>
      <c r="K33" s="24">
        <f t="shared" si="3"/>
        <v>0</v>
      </c>
      <c r="L33" s="24">
        <f t="shared" si="3"/>
        <v>187000</v>
      </c>
      <c r="M33" s="24">
        <f t="shared" si="3"/>
        <v>3364470</v>
      </c>
    </row>
    <row r="34" spans="1:13" s="34" customFormat="1" ht="12.75">
      <c r="A34" s="46"/>
      <c r="B34" s="2"/>
      <c r="C34" s="47"/>
      <c r="D34" s="48"/>
      <c r="E34" s="48"/>
      <c r="F34" s="48"/>
      <c r="G34" s="48"/>
      <c r="H34" s="49"/>
      <c r="I34" s="48"/>
      <c r="J34" s="48"/>
      <c r="K34" s="48"/>
      <c r="L34" s="48"/>
      <c r="M34" s="48"/>
    </row>
    <row r="35" spans="1:13" s="34" customFormat="1" ht="12.75">
      <c r="A35" s="46"/>
      <c r="B35" s="2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34" customFormat="1" ht="12.75">
      <c r="A36" s="46"/>
      <c r="B36" s="2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34" customFormat="1" ht="12.75">
      <c r="A42" s="46"/>
      <c r="B42" s="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34" customFormat="1" ht="12.75">
      <c r="A43" s="46"/>
      <c r="B43" s="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s="34" customFormat="1" ht="12.75">
      <c r="A44" s="46"/>
      <c r="B44" s="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s="34" customFormat="1" ht="12.75">
      <c r="A45" s="46"/>
      <c r="B45" s="2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s="34" customFormat="1" ht="12.75">
      <c r="A46" s="46"/>
      <c r="B46" s="2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s="34" customFormat="1" ht="12.75">
      <c r="A47" s="46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34" customFormat="1" ht="12.75">
      <c r="A52" s="46"/>
      <c r="B52" s="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s="34" customFormat="1" ht="12.75">
      <c r="A53" s="46"/>
      <c r="B53" s="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s="34" customFormat="1" ht="12.75">
      <c r="A54" s="46"/>
      <c r="B54" s="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34" customFormat="1" ht="12.75">
      <c r="A55" s="46"/>
      <c r="B55" s="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sheetProtection selectLockedCells="1" selectUnlockedCells="1"/>
  <mergeCells count="25">
    <mergeCell ref="B16:C16"/>
    <mergeCell ref="B19:C19"/>
    <mergeCell ref="A33:C33"/>
    <mergeCell ref="E11:E12"/>
    <mergeCell ref="F11:F12"/>
    <mergeCell ref="G11:G12"/>
    <mergeCell ref="I11:L11"/>
    <mergeCell ref="M11:M12"/>
    <mergeCell ref="B14:C14"/>
    <mergeCell ref="A7:M7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I1:L1"/>
    <mergeCell ref="I2:M2"/>
    <mergeCell ref="I3:M3"/>
    <mergeCell ref="I4:J4"/>
    <mergeCell ref="I5:L5"/>
    <mergeCell ref="I6:M6"/>
  </mergeCells>
  <printOptions/>
  <pageMargins left="0.75" right="0.75" top="1" bottom="1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16">
      <selection activeCell="A16" sqref="A16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03" t="s">
        <v>45</v>
      </c>
      <c r="J1" s="103"/>
      <c r="K1" s="103"/>
      <c r="L1" s="103"/>
      <c r="M1" s="6"/>
    </row>
    <row r="2" spans="7:13" ht="12.75" customHeight="1">
      <c r="G2" s="7"/>
      <c r="I2" s="104" t="s">
        <v>38</v>
      </c>
      <c r="J2" s="104"/>
      <c r="K2" s="104"/>
      <c r="L2" s="104"/>
      <c r="M2" s="104"/>
    </row>
    <row r="3" spans="7:13" ht="13.5" customHeight="1">
      <c r="G3" s="9"/>
      <c r="I3" s="104" t="s">
        <v>2</v>
      </c>
      <c r="J3" s="104"/>
      <c r="K3" s="104"/>
      <c r="L3" s="104"/>
      <c r="M3" s="104"/>
    </row>
    <row r="4" spans="7:13" ht="13.5" customHeight="1">
      <c r="G4" s="9"/>
      <c r="I4" s="5" t="s">
        <v>46</v>
      </c>
      <c r="J4" s="5"/>
      <c r="K4" s="8"/>
      <c r="L4" s="8"/>
      <c r="M4" s="8"/>
    </row>
    <row r="5" spans="7:13" ht="36" customHeight="1">
      <c r="G5" s="9"/>
      <c r="I5" s="104" t="s">
        <v>47</v>
      </c>
      <c r="J5" s="104"/>
      <c r="K5" s="104"/>
      <c r="L5" s="104"/>
      <c r="M5" s="104"/>
    </row>
    <row r="6" spans="7:13" ht="13.5" customHeight="1">
      <c r="G6" s="9"/>
      <c r="I6" s="105"/>
      <c r="J6" s="105"/>
      <c r="K6" s="105"/>
      <c r="L6" s="105"/>
      <c r="M6" s="105"/>
    </row>
    <row r="7" spans="1:13" s="10" customFormat="1" ht="38.25" customHeight="1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ht="12.75">
      <c r="M8" s="11" t="s">
        <v>6</v>
      </c>
    </row>
    <row r="9" spans="1:13" s="14" customFormat="1" ht="12.75" customHeight="1">
      <c r="A9" s="107" t="s">
        <v>7</v>
      </c>
      <c r="B9" s="108" t="s">
        <v>8</v>
      </c>
      <c r="C9" s="109" t="s">
        <v>9</v>
      </c>
      <c r="D9" s="109" t="s">
        <v>10</v>
      </c>
      <c r="E9" s="109"/>
      <c r="F9" s="109"/>
      <c r="G9" s="109"/>
      <c r="H9" s="109" t="s">
        <v>11</v>
      </c>
      <c r="I9" s="109"/>
      <c r="J9" s="109"/>
      <c r="K9" s="109"/>
      <c r="L9" s="109"/>
      <c r="M9" s="109"/>
    </row>
    <row r="10" spans="1:13" s="14" customFormat="1" ht="12.75" customHeight="1">
      <c r="A10" s="107"/>
      <c r="B10" s="108"/>
      <c r="C10" s="109"/>
      <c r="D10" s="109" t="s">
        <v>12</v>
      </c>
      <c r="E10" s="109" t="s">
        <v>13</v>
      </c>
      <c r="F10" s="109"/>
      <c r="G10" s="109"/>
      <c r="H10" s="109" t="s">
        <v>12</v>
      </c>
      <c r="I10" s="109" t="s">
        <v>13</v>
      </c>
      <c r="J10" s="109"/>
      <c r="K10" s="109"/>
      <c r="L10" s="109"/>
      <c r="M10" s="109"/>
    </row>
    <row r="11" spans="1:13" s="15" customFormat="1" ht="29.25" customHeight="1">
      <c r="A11" s="107"/>
      <c r="B11" s="108"/>
      <c r="C11" s="109"/>
      <c r="D11" s="109"/>
      <c r="E11" s="110" t="s">
        <v>14</v>
      </c>
      <c r="F11" s="110" t="s">
        <v>15</v>
      </c>
      <c r="G11" s="110" t="s">
        <v>16</v>
      </c>
      <c r="H11" s="109"/>
      <c r="I11" s="109" t="s">
        <v>17</v>
      </c>
      <c r="J11" s="109"/>
      <c r="K11" s="109"/>
      <c r="L11" s="109"/>
      <c r="M11" s="109" t="s">
        <v>18</v>
      </c>
    </row>
    <row r="12" spans="1:13" s="15" customFormat="1" ht="108.75" customHeight="1">
      <c r="A12" s="107"/>
      <c r="B12" s="108"/>
      <c r="C12" s="109"/>
      <c r="D12" s="109"/>
      <c r="E12" s="110"/>
      <c r="F12" s="110"/>
      <c r="G12" s="110"/>
      <c r="H12" s="109"/>
      <c r="I12" s="55" t="s">
        <v>19</v>
      </c>
      <c r="J12" s="55" t="s">
        <v>20</v>
      </c>
      <c r="K12" s="55" t="s">
        <v>21</v>
      </c>
      <c r="L12" s="55" t="s">
        <v>22</v>
      </c>
      <c r="M12" s="109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s="15" customFormat="1" ht="32.25" customHeight="1">
      <c r="A14" s="19">
        <v>900</v>
      </c>
      <c r="B14" s="111" t="s">
        <v>23</v>
      </c>
      <c r="C14" s="111"/>
      <c r="D14" s="20">
        <f aca="true" t="shared" si="0" ref="D14:M14">D15</f>
        <v>3007861</v>
      </c>
      <c r="E14" s="20">
        <f t="shared" si="0"/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9" customHeight="1">
      <c r="A16" s="19">
        <v>600</v>
      </c>
      <c r="B16" s="111" t="s">
        <v>41</v>
      </c>
      <c r="C16" s="111"/>
      <c r="D16" s="20">
        <f>D17+D20+D23</f>
        <v>0</v>
      </c>
      <c r="E16" s="20">
        <f>E17+E20+E23</f>
        <v>0</v>
      </c>
      <c r="F16" s="20">
        <f>F17+F20+F23</f>
        <v>0</v>
      </c>
      <c r="G16" s="20">
        <f>G17+G20+G23</f>
        <v>0</v>
      </c>
      <c r="H16" s="20">
        <f>H17</f>
        <v>355342</v>
      </c>
      <c r="I16" s="20">
        <f>I17+I20+I23</f>
        <v>0</v>
      </c>
      <c r="J16" s="20">
        <f>J17+J20+J23</f>
        <v>0</v>
      </c>
      <c r="K16" s="20">
        <f>K17+K20+K23</f>
        <v>0</v>
      </c>
      <c r="L16" s="20">
        <v>0</v>
      </c>
      <c r="M16" s="20">
        <f>M17</f>
        <v>355342</v>
      </c>
      <c r="N16" s="26"/>
    </row>
    <row r="17" spans="1:14" s="15" customFormat="1" ht="27" customHeight="1">
      <c r="A17" s="21"/>
      <c r="B17" s="56">
        <v>60016</v>
      </c>
      <c r="C17" s="23" t="s">
        <v>42</v>
      </c>
      <c r="D17" s="24">
        <v>0</v>
      </c>
      <c r="E17" s="24">
        <v>0</v>
      </c>
      <c r="F17" s="24">
        <v>0</v>
      </c>
      <c r="G17" s="24">
        <v>0</v>
      </c>
      <c r="H17" s="24">
        <f>H18</f>
        <v>355342</v>
      </c>
      <c r="I17" s="25">
        <f>SUM(I18:I26)</f>
        <v>0</v>
      </c>
      <c r="J17" s="25">
        <f>SUM(J18:J26)</f>
        <v>0</v>
      </c>
      <c r="K17" s="25">
        <f>SUM(K18:K26)</f>
        <v>0</v>
      </c>
      <c r="L17" s="25">
        <v>0</v>
      </c>
      <c r="M17" s="25">
        <f>M18</f>
        <v>355342</v>
      </c>
      <c r="N17" s="26"/>
    </row>
    <row r="18" spans="1:13" s="34" customFormat="1" ht="78" customHeight="1">
      <c r="A18" s="35"/>
      <c r="B18" s="57"/>
      <c r="C18" s="29" t="s">
        <v>48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355342</v>
      </c>
      <c r="I18" s="32">
        <v>0</v>
      </c>
      <c r="J18" s="32">
        <v>0</v>
      </c>
      <c r="K18" s="32">
        <v>0</v>
      </c>
      <c r="L18" s="32">
        <v>0</v>
      </c>
      <c r="M18" s="32">
        <f>1184470-829128</f>
        <v>355342</v>
      </c>
    </row>
    <row r="19" spans="1:14" s="15" customFormat="1" ht="33.75" customHeight="1">
      <c r="A19" s="58">
        <v>900</v>
      </c>
      <c r="B19" s="113" t="s">
        <v>23</v>
      </c>
      <c r="C19" s="113"/>
      <c r="D19" s="59">
        <f aca="true" t="shared" si="1" ref="D19:M19">D20+D24+D27</f>
        <v>0</v>
      </c>
      <c r="E19" s="59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2819222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939222</v>
      </c>
      <c r="M19" s="20">
        <f t="shared" si="1"/>
        <v>1880000</v>
      </c>
      <c r="N19" s="26"/>
    </row>
    <row r="20" spans="1:14" s="15" customFormat="1" ht="28.5" customHeight="1">
      <c r="A20" s="21"/>
      <c r="B20" s="56">
        <v>90002</v>
      </c>
      <c r="C20" s="23" t="s">
        <v>25</v>
      </c>
      <c r="D20" s="24">
        <v>0</v>
      </c>
      <c r="E20" s="24">
        <v>0</v>
      </c>
      <c r="F20" s="24">
        <v>0</v>
      </c>
      <c r="G20" s="24">
        <v>0</v>
      </c>
      <c r="H20" s="24">
        <f>SUM(H21:H23)</f>
        <v>223000</v>
      </c>
      <c r="I20" s="25">
        <f>SUM(I22:I30)</f>
        <v>0</v>
      </c>
      <c r="J20" s="25">
        <f>SUM(J22:J30)</f>
        <v>0</v>
      </c>
      <c r="K20" s="25">
        <f>SUM(K22:K30)</f>
        <v>0</v>
      </c>
      <c r="L20" s="25">
        <f>L21</f>
        <v>58000</v>
      </c>
      <c r="M20" s="25">
        <f>SUM(M22:M23)</f>
        <v>165000</v>
      </c>
      <c r="N20" s="26"/>
    </row>
    <row r="21" spans="1:13" s="34" customFormat="1" ht="72.75" customHeight="1">
      <c r="A21" s="27"/>
      <c r="B21" s="28"/>
      <c r="C21" s="29" t="s">
        <v>49</v>
      </c>
      <c r="D21" s="30">
        <v>0</v>
      </c>
      <c r="E21" s="31">
        <v>0</v>
      </c>
      <c r="F21" s="31">
        <v>0</v>
      </c>
      <c r="G21" s="32">
        <v>0</v>
      </c>
      <c r="H21" s="33">
        <f>SUM(I21:M21)</f>
        <v>58000</v>
      </c>
      <c r="I21" s="32">
        <v>0</v>
      </c>
      <c r="J21" s="32">
        <v>0</v>
      </c>
      <c r="K21" s="32">
        <v>0</v>
      </c>
      <c r="L21" s="32">
        <v>58000</v>
      </c>
      <c r="M21" s="32">
        <v>0</v>
      </c>
    </row>
    <row r="22" spans="1:13" s="34" customFormat="1" ht="57" customHeight="1">
      <c r="A22" s="27"/>
      <c r="B22" s="41"/>
      <c r="C22" s="29" t="s">
        <v>26</v>
      </c>
      <c r="D22" s="30">
        <v>0</v>
      </c>
      <c r="E22" s="31">
        <v>0</v>
      </c>
      <c r="F22" s="31">
        <v>0</v>
      </c>
      <c r="G22" s="32">
        <v>0</v>
      </c>
      <c r="H22" s="33">
        <f>SUM(I22:M22)</f>
        <v>130000</v>
      </c>
      <c r="I22" s="32">
        <v>0</v>
      </c>
      <c r="J22" s="32">
        <v>0</v>
      </c>
      <c r="K22" s="32">
        <v>0</v>
      </c>
      <c r="L22" s="32">
        <v>0</v>
      </c>
      <c r="M22" s="32">
        <v>130000</v>
      </c>
    </row>
    <row r="23" spans="1:13" s="34" customFormat="1" ht="96.75" customHeight="1">
      <c r="A23" s="27"/>
      <c r="B23" s="36"/>
      <c r="C23" s="37" t="s">
        <v>27</v>
      </c>
      <c r="D23" s="30">
        <v>0</v>
      </c>
      <c r="E23" s="30">
        <v>0</v>
      </c>
      <c r="F23" s="30">
        <v>0</v>
      </c>
      <c r="G23" s="33">
        <v>0</v>
      </c>
      <c r="H23" s="33">
        <f>SUM(I23:M23)</f>
        <v>35000</v>
      </c>
      <c r="I23" s="32">
        <v>0</v>
      </c>
      <c r="J23" s="32">
        <v>0</v>
      </c>
      <c r="K23" s="32">
        <v>0</v>
      </c>
      <c r="L23" s="32">
        <v>0</v>
      </c>
      <c r="M23" s="32">
        <v>35000</v>
      </c>
    </row>
    <row r="24" spans="1:14" s="15" customFormat="1" ht="46.5" customHeight="1">
      <c r="A24" s="21"/>
      <c r="B24" s="60">
        <v>90004</v>
      </c>
      <c r="C24" s="39" t="s">
        <v>28</v>
      </c>
      <c r="D24" s="24">
        <v>0</v>
      </c>
      <c r="E24" s="24">
        <v>0</v>
      </c>
      <c r="F24" s="24">
        <v>0</v>
      </c>
      <c r="G24" s="24">
        <v>0</v>
      </c>
      <c r="H24" s="24">
        <f>SUM(H25:H26)</f>
        <v>784222</v>
      </c>
      <c r="I24" s="24">
        <f>SUM(I25:I26)</f>
        <v>0</v>
      </c>
      <c r="J24" s="24">
        <f>SUM(J25:J26)</f>
        <v>0</v>
      </c>
      <c r="K24" s="24">
        <f>SUM(K25:K26)</f>
        <v>0</v>
      </c>
      <c r="L24" s="24">
        <f>SUM(L25:L26)</f>
        <v>784222</v>
      </c>
      <c r="M24" s="24">
        <f>M26</f>
        <v>0</v>
      </c>
      <c r="N24" s="26"/>
    </row>
    <row r="25" spans="1:13" s="34" customFormat="1" ht="29.25" customHeight="1">
      <c r="A25" s="27"/>
      <c r="B25" s="41"/>
      <c r="C25" s="29" t="s">
        <v>44</v>
      </c>
      <c r="D25" s="30">
        <v>0</v>
      </c>
      <c r="E25" s="31">
        <v>0</v>
      </c>
      <c r="F25" s="31">
        <v>0</v>
      </c>
      <c r="G25" s="32">
        <v>0</v>
      </c>
      <c r="H25" s="33">
        <f aca="true" t="shared" si="2" ref="H25:H34">SUM(I25:M25)</f>
        <v>654222</v>
      </c>
      <c r="I25" s="32">
        <v>0</v>
      </c>
      <c r="J25" s="32">
        <v>0</v>
      </c>
      <c r="K25" s="32">
        <v>0</v>
      </c>
      <c r="L25" s="32">
        <v>654222</v>
      </c>
      <c r="M25" s="32">
        <v>0</v>
      </c>
    </row>
    <row r="26" spans="1:13" s="34" customFormat="1" ht="37.5" customHeight="1">
      <c r="A26" s="35"/>
      <c r="B26" s="40"/>
      <c r="C26" s="29" t="s">
        <v>29</v>
      </c>
      <c r="D26" s="30">
        <v>0</v>
      </c>
      <c r="E26" s="31">
        <v>0</v>
      </c>
      <c r="F26" s="31">
        <v>0</v>
      </c>
      <c r="G26" s="32">
        <v>0</v>
      </c>
      <c r="H26" s="33">
        <f t="shared" si="2"/>
        <v>130000</v>
      </c>
      <c r="I26" s="32">
        <v>0</v>
      </c>
      <c r="J26" s="32">
        <v>0</v>
      </c>
      <c r="K26" s="32">
        <v>0</v>
      </c>
      <c r="L26" s="32">
        <v>130000</v>
      </c>
      <c r="M26" s="32">
        <v>0</v>
      </c>
    </row>
    <row r="27" spans="1:14" s="15" customFormat="1" ht="29.25" customHeight="1">
      <c r="A27" s="61"/>
      <c r="B27" s="62">
        <v>90095</v>
      </c>
      <c r="C27" s="23" t="s">
        <v>30</v>
      </c>
      <c r="D27" s="24">
        <v>0</v>
      </c>
      <c r="E27" s="24">
        <v>0</v>
      </c>
      <c r="F27" s="24">
        <v>0</v>
      </c>
      <c r="G27" s="24">
        <v>0</v>
      </c>
      <c r="H27" s="24">
        <f>SUM(I27:M27)</f>
        <v>1812000</v>
      </c>
      <c r="I27" s="25">
        <f>SUM(I29:I32)</f>
        <v>0</v>
      </c>
      <c r="J27" s="25">
        <f>SUM(J29:J32)</f>
        <v>0</v>
      </c>
      <c r="K27" s="25">
        <f>SUM(K29:K32)</f>
        <v>0</v>
      </c>
      <c r="L27" s="25">
        <f>SUM(L28:L32)</f>
        <v>97000</v>
      </c>
      <c r="M27" s="25">
        <f>SUM(M29:M34)</f>
        <v>1715000</v>
      </c>
      <c r="N27" s="26"/>
    </row>
    <row r="28" spans="1:13" s="34" customFormat="1" ht="52.5" customHeight="1">
      <c r="A28" s="27"/>
      <c r="B28" s="41"/>
      <c r="C28" s="37" t="s">
        <v>31</v>
      </c>
      <c r="D28" s="30">
        <v>0</v>
      </c>
      <c r="E28" s="31">
        <v>0</v>
      </c>
      <c r="F28" s="31">
        <v>0</v>
      </c>
      <c r="G28" s="32">
        <v>0</v>
      </c>
      <c r="H28" s="33">
        <f>SUM(I28:M28)</f>
        <v>2000</v>
      </c>
      <c r="I28" s="32">
        <v>0</v>
      </c>
      <c r="J28" s="32">
        <v>0</v>
      </c>
      <c r="K28" s="32">
        <v>0</v>
      </c>
      <c r="L28" s="32">
        <v>2000</v>
      </c>
      <c r="M28" s="32">
        <v>0</v>
      </c>
    </row>
    <row r="29" spans="1:13" s="34" customFormat="1" ht="12.75">
      <c r="A29" s="27"/>
      <c r="B29" s="41"/>
      <c r="C29" s="29" t="s">
        <v>50</v>
      </c>
      <c r="D29" s="30">
        <v>0</v>
      </c>
      <c r="E29" s="31">
        <v>0</v>
      </c>
      <c r="F29" s="31">
        <v>0</v>
      </c>
      <c r="G29" s="32">
        <v>0</v>
      </c>
      <c r="H29" s="33">
        <v>40000</v>
      </c>
      <c r="I29" s="32">
        <v>0</v>
      </c>
      <c r="J29" s="32">
        <v>0</v>
      </c>
      <c r="K29" s="32">
        <v>0</v>
      </c>
      <c r="L29" s="32">
        <v>40000</v>
      </c>
      <c r="M29" s="32">
        <v>0</v>
      </c>
    </row>
    <row r="30" spans="1:13" s="34" customFormat="1" ht="38.25">
      <c r="A30" s="27"/>
      <c r="B30" s="41"/>
      <c r="C30" s="37" t="s">
        <v>32</v>
      </c>
      <c r="D30" s="30">
        <v>0</v>
      </c>
      <c r="E30" s="30">
        <v>0</v>
      </c>
      <c r="F30" s="30">
        <v>0</v>
      </c>
      <c r="G30" s="33">
        <v>0</v>
      </c>
      <c r="H30" s="33">
        <f t="shared" si="2"/>
        <v>45000</v>
      </c>
      <c r="I30" s="32">
        <v>0</v>
      </c>
      <c r="J30" s="32">
        <v>0</v>
      </c>
      <c r="K30" s="32">
        <v>0</v>
      </c>
      <c r="L30" s="32">
        <v>45000</v>
      </c>
      <c r="M30" s="32">
        <v>0</v>
      </c>
    </row>
    <row r="31" spans="1:13" s="34" customFormat="1" ht="53.25" customHeight="1">
      <c r="A31" s="27"/>
      <c r="B31" s="41"/>
      <c r="C31" s="37" t="s">
        <v>33</v>
      </c>
      <c r="D31" s="30">
        <v>0</v>
      </c>
      <c r="E31" s="30">
        <v>0</v>
      </c>
      <c r="F31" s="30">
        <v>0</v>
      </c>
      <c r="G31" s="33">
        <v>0</v>
      </c>
      <c r="H31" s="33">
        <f t="shared" si="2"/>
        <v>10000</v>
      </c>
      <c r="I31" s="33">
        <v>0</v>
      </c>
      <c r="J31" s="33">
        <v>0</v>
      </c>
      <c r="K31" s="33">
        <v>0</v>
      </c>
      <c r="L31" s="33">
        <v>10000</v>
      </c>
      <c r="M31" s="33">
        <v>0</v>
      </c>
    </row>
    <row r="32" spans="1:15" s="34" customFormat="1" ht="47.25" customHeight="1">
      <c r="A32" s="27"/>
      <c r="B32" s="42"/>
      <c r="C32" s="43" t="s">
        <v>34</v>
      </c>
      <c r="D32" s="30">
        <v>0</v>
      </c>
      <c r="E32" s="30">
        <v>0</v>
      </c>
      <c r="F32" s="30">
        <v>0</v>
      </c>
      <c r="G32" s="33">
        <v>0</v>
      </c>
      <c r="H32" s="33">
        <f t="shared" si="2"/>
        <v>710000</v>
      </c>
      <c r="I32" s="32">
        <v>0</v>
      </c>
      <c r="J32" s="32">
        <v>0</v>
      </c>
      <c r="K32" s="32">
        <v>0</v>
      </c>
      <c r="L32" s="32">
        <v>0</v>
      </c>
      <c r="M32" s="32">
        <v>710000</v>
      </c>
      <c r="O32" s="44"/>
    </row>
    <row r="33" spans="1:15" s="53" customFormat="1" ht="43.5" customHeight="1">
      <c r="A33" s="50"/>
      <c r="B33" s="51"/>
      <c r="C33" s="43" t="s">
        <v>35</v>
      </c>
      <c r="D33" s="30">
        <v>0</v>
      </c>
      <c r="E33" s="30">
        <v>0</v>
      </c>
      <c r="F33" s="30">
        <v>0</v>
      </c>
      <c r="G33" s="33">
        <v>0</v>
      </c>
      <c r="H33" s="33">
        <f t="shared" si="2"/>
        <v>805000</v>
      </c>
      <c r="I33" s="33">
        <v>0</v>
      </c>
      <c r="J33" s="33">
        <v>0</v>
      </c>
      <c r="K33" s="33">
        <v>0</v>
      </c>
      <c r="L33" s="33">
        <v>0</v>
      </c>
      <c r="M33" s="33">
        <f>1855000-50000-700000-300000</f>
        <v>805000</v>
      </c>
      <c r="O33" s="54"/>
    </row>
    <row r="34" spans="1:15" s="34" customFormat="1" ht="57" customHeight="1">
      <c r="A34" s="27"/>
      <c r="B34" s="42"/>
      <c r="C34" s="43" t="s">
        <v>36</v>
      </c>
      <c r="D34" s="30">
        <v>0</v>
      </c>
      <c r="E34" s="30">
        <v>0</v>
      </c>
      <c r="F34" s="30">
        <v>0</v>
      </c>
      <c r="G34" s="33">
        <v>0</v>
      </c>
      <c r="H34" s="33">
        <f t="shared" si="2"/>
        <v>200000</v>
      </c>
      <c r="I34" s="33">
        <v>0</v>
      </c>
      <c r="J34" s="33">
        <v>0</v>
      </c>
      <c r="K34" s="33">
        <v>0</v>
      </c>
      <c r="L34" s="33">
        <v>0</v>
      </c>
      <c r="M34" s="33">
        <v>200000</v>
      </c>
      <c r="O34" s="44"/>
    </row>
    <row r="35" spans="1:13" s="45" customFormat="1" ht="15.75" customHeight="1">
      <c r="A35" s="112" t="s">
        <v>37</v>
      </c>
      <c r="B35" s="112"/>
      <c r="C35" s="112"/>
      <c r="D35" s="24">
        <f aca="true" t="shared" si="3" ref="D35:M35">D19+D14+D16</f>
        <v>3007861</v>
      </c>
      <c r="E35" s="24">
        <f t="shared" si="3"/>
        <v>300000</v>
      </c>
      <c r="F35" s="24">
        <f t="shared" si="3"/>
        <v>1900000</v>
      </c>
      <c r="G35" s="24">
        <f t="shared" si="3"/>
        <v>807861</v>
      </c>
      <c r="H35" s="24">
        <f t="shared" si="3"/>
        <v>3174564</v>
      </c>
      <c r="I35" s="24">
        <f t="shared" si="3"/>
        <v>0</v>
      </c>
      <c r="J35" s="24">
        <f t="shared" si="3"/>
        <v>0</v>
      </c>
      <c r="K35" s="24">
        <f t="shared" si="3"/>
        <v>0</v>
      </c>
      <c r="L35" s="24">
        <f t="shared" si="3"/>
        <v>939222</v>
      </c>
      <c r="M35" s="24">
        <f t="shared" si="3"/>
        <v>2235342</v>
      </c>
    </row>
    <row r="36" spans="1:13" s="34" customFormat="1" ht="12.75">
      <c r="A36" s="46"/>
      <c r="B36" s="2"/>
      <c r="C36" s="47"/>
      <c r="D36" s="48"/>
      <c r="E36" s="48"/>
      <c r="F36" s="48"/>
      <c r="G36" s="48"/>
      <c r="H36" s="49"/>
      <c r="I36" s="48"/>
      <c r="J36" s="48"/>
      <c r="K36" s="48"/>
      <c r="L36" s="48"/>
      <c r="M36" s="48"/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34" customFormat="1" ht="12.75">
      <c r="A42" s="46"/>
      <c r="B42" s="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34" customFormat="1" ht="12.75">
      <c r="A43" s="46"/>
      <c r="B43" s="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s="34" customFormat="1" ht="12.75">
      <c r="A44" s="46"/>
      <c r="B44" s="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s="34" customFormat="1" ht="12.75">
      <c r="A45" s="46"/>
      <c r="B45" s="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s="34" customFormat="1" ht="12.75">
      <c r="A46" s="46"/>
      <c r="B46" s="2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s="34" customFormat="1" ht="12.75">
      <c r="A47" s="46"/>
      <c r="B47" s="2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34" customFormat="1" ht="12.75">
      <c r="A52" s="46"/>
      <c r="B52" s="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s="34" customFormat="1" ht="12.75">
      <c r="A53" s="46"/>
      <c r="B53" s="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s="34" customFormat="1" ht="12.75">
      <c r="A54" s="46"/>
      <c r="B54" s="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34" customFormat="1" ht="12.75">
      <c r="A55" s="46"/>
      <c r="B55" s="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s="34" customFormat="1" ht="12.75">
      <c r="A56" s="46"/>
      <c r="B56" s="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s="34" customFormat="1" ht="12.75">
      <c r="A57" s="46"/>
      <c r="B57" s="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</sheetData>
  <sheetProtection selectLockedCells="1" selectUnlockedCells="1"/>
  <mergeCells count="24">
    <mergeCell ref="B19:C19"/>
    <mergeCell ref="A35:C35"/>
    <mergeCell ref="F11:F12"/>
    <mergeCell ref="G11:G12"/>
    <mergeCell ref="I11:L11"/>
    <mergeCell ref="M11:M12"/>
    <mergeCell ref="B14:C14"/>
    <mergeCell ref="B16:C16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E11:E12"/>
    <mergeCell ref="I1:L1"/>
    <mergeCell ref="I2:M2"/>
    <mergeCell ref="I3:M3"/>
    <mergeCell ref="I5:M5"/>
    <mergeCell ref="I6:M6"/>
    <mergeCell ref="A7:M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SheetLayoutView="100" zoomScalePageLayoutView="0" workbookViewId="0" topLeftCell="B1">
      <selection activeCell="D17" sqref="D17"/>
    </sheetView>
  </sheetViews>
  <sheetFormatPr defaultColWidth="9.00390625" defaultRowHeight="12.75"/>
  <cols>
    <col min="1" max="1" width="3.875" style="1" customWidth="1"/>
    <col min="2" max="2" width="5.75390625" style="2" customWidth="1"/>
    <col min="3" max="3" width="25.625" style="3" customWidth="1"/>
    <col min="4" max="4" width="12.00390625" style="3" customWidth="1"/>
    <col min="5" max="6" width="14.25390625" style="3" customWidth="1"/>
    <col min="7" max="7" width="12.375" style="3" customWidth="1"/>
    <col min="8" max="8" width="13.625" style="3" customWidth="1"/>
    <col min="9" max="9" width="12.875" style="3" customWidth="1"/>
    <col min="10" max="10" width="12.25390625" style="3" customWidth="1"/>
    <col min="11" max="11" width="12.375" style="3" customWidth="1"/>
    <col min="12" max="12" width="10.375" style="3" customWidth="1"/>
    <col min="13" max="13" width="11.375" style="3" customWidth="1"/>
    <col min="14" max="14" width="9.125" style="4" customWidth="1"/>
    <col min="15" max="15" width="13.75390625" style="4" customWidth="1"/>
    <col min="16" max="16384" width="9.125" style="4" customWidth="1"/>
  </cols>
  <sheetData>
    <row r="1" spans="9:13" ht="12.75">
      <c r="I1" s="103" t="s">
        <v>45</v>
      </c>
      <c r="J1" s="103"/>
      <c r="K1" s="103"/>
      <c r="L1" s="103"/>
      <c r="M1" s="6"/>
    </row>
    <row r="2" spans="7:13" ht="12.75" customHeight="1">
      <c r="G2" s="7"/>
      <c r="I2" s="104" t="s">
        <v>38</v>
      </c>
      <c r="J2" s="104"/>
      <c r="K2" s="104"/>
      <c r="L2" s="104"/>
      <c r="M2" s="104"/>
    </row>
    <row r="3" spans="7:13" ht="13.5" customHeight="1">
      <c r="G3" s="9"/>
      <c r="I3" s="104" t="s">
        <v>2</v>
      </c>
      <c r="J3" s="104"/>
      <c r="K3" s="104"/>
      <c r="L3" s="104"/>
      <c r="M3" s="104"/>
    </row>
    <row r="4" spans="7:13" ht="13.5" customHeight="1">
      <c r="G4" s="9"/>
      <c r="I4" s="5" t="s">
        <v>46</v>
      </c>
      <c r="J4" s="5"/>
      <c r="K4" s="8"/>
      <c r="L4" s="8"/>
      <c r="M4" s="8"/>
    </row>
    <row r="5" spans="7:13" ht="36" customHeight="1">
      <c r="G5" s="9"/>
      <c r="I5" s="104" t="s">
        <v>47</v>
      </c>
      <c r="J5" s="104"/>
      <c r="K5" s="104"/>
      <c r="L5" s="104"/>
      <c r="M5" s="104"/>
    </row>
    <row r="6" spans="7:13" ht="13.5" customHeight="1">
      <c r="G6" s="9"/>
      <c r="I6" s="105"/>
      <c r="J6" s="105"/>
      <c r="K6" s="105"/>
      <c r="L6" s="105"/>
      <c r="M6" s="105"/>
    </row>
    <row r="7" spans="1:13" s="10" customFormat="1" ht="38.25" customHeight="1">
      <c r="A7" s="106" t="s">
        <v>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ht="12.75">
      <c r="M8" s="11" t="s">
        <v>6</v>
      </c>
    </row>
    <row r="9" spans="1:13" s="14" customFormat="1" ht="12.75" customHeight="1">
      <c r="A9" s="107" t="s">
        <v>7</v>
      </c>
      <c r="B9" s="108" t="s">
        <v>8</v>
      </c>
      <c r="C9" s="109" t="s">
        <v>9</v>
      </c>
      <c r="D9" s="109" t="s">
        <v>10</v>
      </c>
      <c r="E9" s="109"/>
      <c r="F9" s="109"/>
      <c r="G9" s="109"/>
      <c r="H9" s="109" t="s">
        <v>11</v>
      </c>
      <c r="I9" s="109"/>
      <c r="J9" s="109"/>
      <c r="K9" s="109"/>
      <c r="L9" s="109"/>
      <c r="M9" s="109"/>
    </row>
    <row r="10" spans="1:13" s="14" customFormat="1" ht="12.75" customHeight="1">
      <c r="A10" s="107"/>
      <c r="B10" s="108"/>
      <c r="C10" s="109"/>
      <c r="D10" s="109" t="s">
        <v>12</v>
      </c>
      <c r="E10" s="109" t="s">
        <v>13</v>
      </c>
      <c r="F10" s="109"/>
      <c r="G10" s="109"/>
      <c r="H10" s="109" t="s">
        <v>12</v>
      </c>
      <c r="I10" s="109" t="s">
        <v>13</v>
      </c>
      <c r="J10" s="109"/>
      <c r="K10" s="109"/>
      <c r="L10" s="109"/>
      <c r="M10" s="109"/>
    </row>
    <row r="11" spans="1:13" s="15" customFormat="1" ht="29.25" customHeight="1">
      <c r="A11" s="107"/>
      <c r="B11" s="108"/>
      <c r="C11" s="109"/>
      <c r="D11" s="109"/>
      <c r="E11" s="110" t="s">
        <v>14</v>
      </c>
      <c r="F11" s="110" t="s">
        <v>15</v>
      </c>
      <c r="G11" s="110" t="s">
        <v>16</v>
      </c>
      <c r="H11" s="109"/>
      <c r="I11" s="109" t="s">
        <v>17</v>
      </c>
      <c r="J11" s="109"/>
      <c r="K11" s="109"/>
      <c r="L11" s="109"/>
      <c r="M11" s="109" t="s">
        <v>18</v>
      </c>
    </row>
    <row r="12" spans="1:13" s="15" customFormat="1" ht="108.75" customHeight="1">
      <c r="A12" s="107"/>
      <c r="B12" s="108"/>
      <c r="C12" s="109"/>
      <c r="D12" s="109"/>
      <c r="E12" s="110"/>
      <c r="F12" s="110"/>
      <c r="G12" s="110"/>
      <c r="H12" s="109"/>
      <c r="I12" s="55" t="s">
        <v>19</v>
      </c>
      <c r="J12" s="55" t="s">
        <v>20</v>
      </c>
      <c r="K12" s="55" t="s">
        <v>21</v>
      </c>
      <c r="L12" s="55" t="s">
        <v>22</v>
      </c>
      <c r="M12" s="109"/>
    </row>
    <row r="13" spans="1:13" s="15" customFormat="1" ht="12.75">
      <c r="A13" s="12">
        <v>1</v>
      </c>
      <c r="B13" s="16">
        <v>2</v>
      </c>
      <c r="C13" s="13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</row>
    <row r="14" spans="1:13" s="15" customFormat="1" ht="32.25" customHeight="1">
      <c r="A14" s="19">
        <v>900</v>
      </c>
      <c r="B14" s="111" t="s">
        <v>23</v>
      </c>
      <c r="C14" s="111"/>
      <c r="D14" s="20">
        <f aca="true" t="shared" si="0" ref="D14:M14">D15</f>
        <v>3007861</v>
      </c>
      <c r="E14" s="20">
        <f t="shared" si="0"/>
        <v>300000</v>
      </c>
      <c r="F14" s="20">
        <f t="shared" si="0"/>
        <v>1900000</v>
      </c>
      <c r="G14" s="20">
        <f t="shared" si="0"/>
        <v>807861</v>
      </c>
      <c r="H14" s="20">
        <f t="shared" si="0"/>
        <v>0</v>
      </c>
      <c r="I14" s="20">
        <f t="shared" si="0"/>
        <v>0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</row>
    <row r="15" spans="1:13" s="15" customFormat="1" ht="51">
      <c r="A15" s="21"/>
      <c r="B15" s="22">
        <v>90019</v>
      </c>
      <c r="C15" s="23" t="s">
        <v>24</v>
      </c>
      <c r="D15" s="24">
        <f>SUM(E15:G15)</f>
        <v>3007861</v>
      </c>
      <c r="E15" s="24">
        <v>300000</v>
      </c>
      <c r="F15" s="24">
        <v>1900000</v>
      </c>
      <c r="G15" s="24">
        <v>807861</v>
      </c>
      <c r="H15" s="24">
        <f>SUM(I15:M15)</f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15" customFormat="1" ht="39" customHeight="1">
      <c r="A16" s="19">
        <v>600</v>
      </c>
      <c r="B16" s="111" t="s">
        <v>41</v>
      </c>
      <c r="C16" s="111"/>
      <c r="D16" s="20">
        <f>D17+D20+D24</f>
        <v>0</v>
      </c>
      <c r="E16" s="20">
        <f>E17+E20+E24</f>
        <v>0</v>
      </c>
      <c r="F16" s="20">
        <f>F17+F20+F24</f>
        <v>0</v>
      </c>
      <c r="G16" s="20">
        <f>G17+G20+G24</f>
        <v>0</v>
      </c>
      <c r="H16" s="20">
        <f>H17</f>
        <v>355342</v>
      </c>
      <c r="I16" s="20">
        <f>I17+I20+I24</f>
        <v>0</v>
      </c>
      <c r="J16" s="20">
        <f>J17+J20+J24</f>
        <v>0</v>
      </c>
      <c r="K16" s="20">
        <f>K17+K20+K24</f>
        <v>0</v>
      </c>
      <c r="L16" s="20">
        <v>0</v>
      </c>
      <c r="M16" s="20">
        <f>M17</f>
        <v>355342</v>
      </c>
      <c r="N16" s="26"/>
    </row>
    <row r="17" spans="1:14" s="15" customFormat="1" ht="27" customHeight="1">
      <c r="A17" s="21"/>
      <c r="B17" s="56">
        <v>60016</v>
      </c>
      <c r="C17" s="23" t="s">
        <v>42</v>
      </c>
      <c r="D17" s="24">
        <v>0</v>
      </c>
      <c r="E17" s="24">
        <v>0</v>
      </c>
      <c r="F17" s="24">
        <v>0</v>
      </c>
      <c r="G17" s="24">
        <v>0</v>
      </c>
      <c r="H17" s="24">
        <f>H18</f>
        <v>355342</v>
      </c>
      <c r="I17" s="25">
        <f>SUM(I18:I27)</f>
        <v>0</v>
      </c>
      <c r="J17" s="25">
        <f>SUM(J18:J27)</f>
        <v>0</v>
      </c>
      <c r="K17" s="25">
        <f>SUM(K18:K27)</f>
        <v>0</v>
      </c>
      <c r="L17" s="25">
        <v>0</v>
      </c>
      <c r="M17" s="25">
        <f>M18</f>
        <v>355342</v>
      </c>
      <c r="N17" s="26"/>
    </row>
    <row r="18" spans="1:13" s="34" customFormat="1" ht="78" customHeight="1">
      <c r="A18" s="35"/>
      <c r="B18" s="57"/>
      <c r="C18" s="29" t="s">
        <v>48</v>
      </c>
      <c r="D18" s="30">
        <v>0</v>
      </c>
      <c r="E18" s="31">
        <v>0</v>
      </c>
      <c r="F18" s="31">
        <v>0</v>
      </c>
      <c r="G18" s="32">
        <v>0</v>
      </c>
      <c r="H18" s="33">
        <f>SUM(I18:M18)</f>
        <v>355342</v>
      </c>
      <c r="I18" s="32">
        <v>0</v>
      </c>
      <c r="J18" s="32">
        <v>0</v>
      </c>
      <c r="K18" s="32">
        <v>0</v>
      </c>
      <c r="L18" s="32">
        <v>0</v>
      </c>
      <c r="M18" s="32">
        <f>1184470-829128</f>
        <v>355342</v>
      </c>
    </row>
    <row r="19" spans="1:14" s="15" customFormat="1" ht="33.75" customHeight="1">
      <c r="A19" s="58">
        <v>900</v>
      </c>
      <c r="B19" s="113" t="s">
        <v>23</v>
      </c>
      <c r="C19" s="113"/>
      <c r="D19" s="59">
        <f aca="true" t="shared" si="1" ref="D19:M19">D20+D25+D28</f>
        <v>0</v>
      </c>
      <c r="E19" s="59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2819222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939222</v>
      </c>
      <c r="M19" s="20">
        <f t="shared" si="1"/>
        <v>1790000</v>
      </c>
      <c r="N19" s="26"/>
    </row>
    <row r="20" spans="1:14" s="15" customFormat="1" ht="28.5" customHeight="1">
      <c r="A20" s="21"/>
      <c r="B20" s="56">
        <v>90002</v>
      </c>
      <c r="C20" s="23" t="s">
        <v>25</v>
      </c>
      <c r="D20" s="24">
        <v>0</v>
      </c>
      <c r="E20" s="24">
        <v>0</v>
      </c>
      <c r="F20" s="24">
        <v>0</v>
      </c>
      <c r="G20" s="24">
        <v>0</v>
      </c>
      <c r="H20" s="24">
        <f>SUM(H21:H24)</f>
        <v>223000</v>
      </c>
      <c r="I20" s="25">
        <f>SUM(I23:I31)</f>
        <v>0</v>
      </c>
      <c r="J20" s="25">
        <f>SUM(J23:J31)</f>
        <v>0</v>
      </c>
      <c r="K20" s="25">
        <f>SUM(K23:K31)</f>
        <v>0</v>
      </c>
      <c r="L20" s="25">
        <f>L21</f>
        <v>58000</v>
      </c>
      <c r="M20" s="25">
        <f>SUM(M23:M24)</f>
        <v>75000</v>
      </c>
      <c r="N20" s="26"/>
    </row>
    <row r="21" spans="1:13" s="34" customFormat="1" ht="72.75" customHeight="1">
      <c r="A21" s="27"/>
      <c r="B21" s="28"/>
      <c r="C21" s="29" t="s">
        <v>49</v>
      </c>
      <c r="D21" s="30">
        <v>0</v>
      </c>
      <c r="E21" s="31">
        <v>0</v>
      </c>
      <c r="F21" s="31">
        <v>0</v>
      </c>
      <c r="G21" s="32">
        <v>0</v>
      </c>
      <c r="H21" s="33">
        <f>SUM(I21:M21)</f>
        <v>58000</v>
      </c>
      <c r="I21" s="32">
        <v>0</v>
      </c>
      <c r="J21" s="32">
        <v>0</v>
      </c>
      <c r="K21" s="32">
        <v>0</v>
      </c>
      <c r="L21" s="32">
        <v>58000</v>
      </c>
      <c r="M21" s="32">
        <v>0</v>
      </c>
    </row>
    <row r="22" spans="1:13" s="34" customFormat="1" ht="57" customHeight="1">
      <c r="A22" s="27"/>
      <c r="B22" s="41"/>
      <c r="C22" s="29" t="s">
        <v>26</v>
      </c>
      <c r="D22" s="30">
        <v>0</v>
      </c>
      <c r="E22" s="31">
        <v>0</v>
      </c>
      <c r="F22" s="31">
        <v>0</v>
      </c>
      <c r="G22" s="32">
        <v>0</v>
      </c>
      <c r="H22" s="33">
        <f>SUM(I22:M22)</f>
        <v>90000</v>
      </c>
      <c r="I22" s="32">
        <v>0</v>
      </c>
      <c r="J22" s="32">
        <v>0</v>
      </c>
      <c r="K22" s="32">
        <v>0</v>
      </c>
      <c r="L22" s="32">
        <v>0</v>
      </c>
      <c r="M22" s="32">
        <v>90000</v>
      </c>
    </row>
    <row r="23" spans="1:13" s="34" customFormat="1" ht="67.5" customHeight="1">
      <c r="A23" s="27"/>
      <c r="B23" s="41"/>
      <c r="C23" s="29" t="s">
        <v>51</v>
      </c>
      <c r="D23" s="30">
        <v>0</v>
      </c>
      <c r="E23" s="31">
        <v>0</v>
      </c>
      <c r="F23" s="31">
        <v>0</v>
      </c>
      <c r="G23" s="32">
        <v>0</v>
      </c>
      <c r="H23" s="33">
        <f>SUM(I23:M23)</f>
        <v>40000</v>
      </c>
      <c r="I23" s="32">
        <v>0</v>
      </c>
      <c r="J23" s="32">
        <v>0</v>
      </c>
      <c r="K23" s="32">
        <v>0</v>
      </c>
      <c r="L23" s="32">
        <v>0</v>
      </c>
      <c r="M23" s="32">
        <v>40000</v>
      </c>
    </row>
    <row r="24" spans="1:13" s="34" customFormat="1" ht="96.75" customHeight="1">
      <c r="A24" s="27"/>
      <c r="B24" s="36"/>
      <c r="C24" s="37" t="s">
        <v>27</v>
      </c>
      <c r="D24" s="30">
        <v>0</v>
      </c>
      <c r="E24" s="30">
        <v>0</v>
      </c>
      <c r="F24" s="30">
        <v>0</v>
      </c>
      <c r="G24" s="33">
        <v>0</v>
      </c>
      <c r="H24" s="33">
        <f>SUM(I24:M24)</f>
        <v>35000</v>
      </c>
      <c r="I24" s="32">
        <v>0</v>
      </c>
      <c r="J24" s="32">
        <v>0</v>
      </c>
      <c r="K24" s="32">
        <v>0</v>
      </c>
      <c r="L24" s="32">
        <v>0</v>
      </c>
      <c r="M24" s="32">
        <v>35000</v>
      </c>
    </row>
    <row r="25" spans="1:14" s="15" customFormat="1" ht="46.5" customHeight="1">
      <c r="A25" s="21"/>
      <c r="B25" s="60">
        <v>90004</v>
      </c>
      <c r="C25" s="39" t="s">
        <v>28</v>
      </c>
      <c r="D25" s="24">
        <v>0</v>
      </c>
      <c r="E25" s="24">
        <v>0</v>
      </c>
      <c r="F25" s="24">
        <v>0</v>
      </c>
      <c r="G25" s="24">
        <v>0</v>
      </c>
      <c r="H25" s="24">
        <f>SUM(H26:H27)</f>
        <v>784222</v>
      </c>
      <c r="I25" s="24">
        <f>SUM(I26:I27)</f>
        <v>0</v>
      </c>
      <c r="J25" s="24">
        <f>SUM(J26:J27)</f>
        <v>0</v>
      </c>
      <c r="K25" s="24">
        <f>SUM(K26:K27)</f>
        <v>0</v>
      </c>
      <c r="L25" s="24">
        <f>SUM(L26:L27)</f>
        <v>784222</v>
      </c>
      <c r="M25" s="24">
        <f>M27</f>
        <v>0</v>
      </c>
      <c r="N25" s="26"/>
    </row>
    <row r="26" spans="1:13" s="34" customFormat="1" ht="29.25" customHeight="1">
      <c r="A26" s="27"/>
      <c r="B26" s="41"/>
      <c r="C26" s="29" t="s">
        <v>44</v>
      </c>
      <c r="D26" s="30">
        <v>0</v>
      </c>
      <c r="E26" s="31">
        <v>0</v>
      </c>
      <c r="F26" s="31">
        <v>0</v>
      </c>
      <c r="G26" s="32">
        <v>0</v>
      </c>
      <c r="H26" s="33">
        <f aca="true" t="shared" si="2" ref="H26:H35">SUM(I26:M26)</f>
        <v>654222</v>
      </c>
      <c r="I26" s="32">
        <v>0</v>
      </c>
      <c r="J26" s="32">
        <v>0</v>
      </c>
      <c r="K26" s="32">
        <v>0</v>
      </c>
      <c r="L26" s="32">
        <v>654222</v>
      </c>
      <c r="M26" s="32">
        <v>0</v>
      </c>
    </row>
    <row r="27" spans="1:13" s="34" customFormat="1" ht="37.5" customHeight="1">
      <c r="A27" s="35"/>
      <c r="B27" s="40"/>
      <c r="C27" s="29" t="s">
        <v>29</v>
      </c>
      <c r="D27" s="30">
        <v>0</v>
      </c>
      <c r="E27" s="31">
        <v>0</v>
      </c>
      <c r="F27" s="31">
        <v>0</v>
      </c>
      <c r="G27" s="32">
        <v>0</v>
      </c>
      <c r="H27" s="33">
        <f t="shared" si="2"/>
        <v>130000</v>
      </c>
      <c r="I27" s="32">
        <v>0</v>
      </c>
      <c r="J27" s="32">
        <v>0</v>
      </c>
      <c r="K27" s="32">
        <v>0</v>
      </c>
      <c r="L27" s="32">
        <v>130000</v>
      </c>
      <c r="M27" s="32">
        <v>0</v>
      </c>
    </row>
    <row r="28" spans="1:14" s="15" customFormat="1" ht="29.25" customHeight="1">
      <c r="A28" s="61"/>
      <c r="B28" s="62">
        <v>90095</v>
      </c>
      <c r="C28" s="23" t="s">
        <v>30</v>
      </c>
      <c r="D28" s="24">
        <v>0</v>
      </c>
      <c r="E28" s="24">
        <v>0</v>
      </c>
      <c r="F28" s="24">
        <v>0</v>
      </c>
      <c r="G28" s="24">
        <v>0</v>
      </c>
      <c r="H28" s="24">
        <f>SUM(I28:M28)</f>
        <v>1812000</v>
      </c>
      <c r="I28" s="25">
        <f>SUM(I30:I33)</f>
        <v>0</v>
      </c>
      <c r="J28" s="25">
        <f>SUM(J30:J33)</f>
        <v>0</v>
      </c>
      <c r="K28" s="25">
        <f>SUM(K30:K33)</f>
        <v>0</v>
      </c>
      <c r="L28" s="25">
        <f>SUM(L29:L33)</f>
        <v>97000</v>
      </c>
      <c r="M28" s="25">
        <f>SUM(M30:M35)</f>
        <v>1715000</v>
      </c>
      <c r="N28" s="26"/>
    </row>
    <row r="29" spans="1:13" s="34" customFormat="1" ht="52.5" customHeight="1">
      <c r="A29" s="27"/>
      <c r="B29" s="41"/>
      <c r="C29" s="37" t="s">
        <v>31</v>
      </c>
      <c r="D29" s="30">
        <v>0</v>
      </c>
      <c r="E29" s="31">
        <v>0</v>
      </c>
      <c r="F29" s="31">
        <v>0</v>
      </c>
      <c r="G29" s="32">
        <v>0</v>
      </c>
      <c r="H29" s="33">
        <f>SUM(I29:M29)</f>
        <v>2000</v>
      </c>
      <c r="I29" s="32">
        <v>0</v>
      </c>
      <c r="J29" s="32">
        <v>0</v>
      </c>
      <c r="K29" s="32">
        <v>0</v>
      </c>
      <c r="L29" s="32">
        <v>2000</v>
      </c>
      <c r="M29" s="32">
        <v>0</v>
      </c>
    </row>
    <row r="30" spans="1:13" s="34" customFormat="1" ht="12.75">
      <c r="A30" s="27"/>
      <c r="B30" s="41"/>
      <c r="C30" s="29" t="s">
        <v>50</v>
      </c>
      <c r="D30" s="30">
        <v>0</v>
      </c>
      <c r="E30" s="31">
        <v>0</v>
      </c>
      <c r="F30" s="31">
        <v>0</v>
      </c>
      <c r="G30" s="32">
        <v>0</v>
      </c>
      <c r="H30" s="33">
        <v>40000</v>
      </c>
      <c r="I30" s="32">
        <v>0</v>
      </c>
      <c r="J30" s="32">
        <v>0</v>
      </c>
      <c r="K30" s="32">
        <v>0</v>
      </c>
      <c r="L30" s="32">
        <v>40000</v>
      </c>
      <c r="M30" s="32">
        <v>0</v>
      </c>
    </row>
    <row r="31" spans="1:13" s="34" customFormat="1" ht="38.25">
      <c r="A31" s="27"/>
      <c r="B31" s="41"/>
      <c r="C31" s="37" t="s">
        <v>32</v>
      </c>
      <c r="D31" s="30">
        <v>0</v>
      </c>
      <c r="E31" s="30">
        <v>0</v>
      </c>
      <c r="F31" s="30">
        <v>0</v>
      </c>
      <c r="G31" s="33">
        <v>0</v>
      </c>
      <c r="H31" s="33">
        <f t="shared" si="2"/>
        <v>45000</v>
      </c>
      <c r="I31" s="32">
        <v>0</v>
      </c>
      <c r="J31" s="32">
        <v>0</v>
      </c>
      <c r="K31" s="32">
        <v>0</v>
      </c>
      <c r="L31" s="32">
        <v>45000</v>
      </c>
      <c r="M31" s="32">
        <v>0</v>
      </c>
    </row>
    <row r="32" spans="1:13" s="34" customFormat="1" ht="53.25" customHeight="1">
      <c r="A32" s="27"/>
      <c r="B32" s="41"/>
      <c r="C32" s="37" t="s">
        <v>33</v>
      </c>
      <c r="D32" s="30">
        <v>0</v>
      </c>
      <c r="E32" s="30">
        <v>0</v>
      </c>
      <c r="F32" s="30">
        <v>0</v>
      </c>
      <c r="G32" s="33">
        <v>0</v>
      </c>
      <c r="H32" s="33">
        <f t="shared" si="2"/>
        <v>10000</v>
      </c>
      <c r="I32" s="33">
        <v>0</v>
      </c>
      <c r="J32" s="33">
        <v>0</v>
      </c>
      <c r="K32" s="33">
        <v>0</v>
      </c>
      <c r="L32" s="33">
        <v>10000</v>
      </c>
      <c r="M32" s="33">
        <v>0</v>
      </c>
    </row>
    <row r="33" spans="1:15" s="34" customFormat="1" ht="47.25" customHeight="1">
      <c r="A33" s="27"/>
      <c r="B33" s="42"/>
      <c r="C33" s="43" t="s">
        <v>34</v>
      </c>
      <c r="D33" s="30">
        <v>0</v>
      </c>
      <c r="E33" s="30">
        <v>0</v>
      </c>
      <c r="F33" s="30">
        <v>0</v>
      </c>
      <c r="G33" s="33">
        <v>0</v>
      </c>
      <c r="H33" s="33">
        <f t="shared" si="2"/>
        <v>710000</v>
      </c>
      <c r="I33" s="32">
        <v>0</v>
      </c>
      <c r="J33" s="32">
        <v>0</v>
      </c>
      <c r="K33" s="32">
        <v>0</v>
      </c>
      <c r="L33" s="32">
        <v>0</v>
      </c>
      <c r="M33" s="32">
        <v>710000</v>
      </c>
      <c r="O33" s="44"/>
    </row>
    <row r="34" spans="1:15" s="53" customFormat="1" ht="43.5" customHeight="1">
      <c r="A34" s="50"/>
      <c r="B34" s="51"/>
      <c r="C34" s="43" t="s">
        <v>35</v>
      </c>
      <c r="D34" s="30">
        <v>0</v>
      </c>
      <c r="E34" s="30">
        <v>0</v>
      </c>
      <c r="F34" s="30">
        <v>0</v>
      </c>
      <c r="G34" s="33">
        <v>0</v>
      </c>
      <c r="H34" s="33">
        <f t="shared" si="2"/>
        <v>805000</v>
      </c>
      <c r="I34" s="33">
        <v>0</v>
      </c>
      <c r="J34" s="33">
        <v>0</v>
      </c>
      <c r="K34" s="33">
        <v>0</v>
      </c>
      <c r="L34" s="33">
        <v>0</v>
      </c>
      <c r="M34" s="33">
        <f>1855000-50000-700000-300000</f>
        <v>805000</v>
      </c>
      <c r="O34" s="54"/>
    </row>
    <row r="35" spans="1:15" s="34" customFormat="1" ht="57" customHeight="1">
      <c r="A35" s="27"/>
      <c r="B35" s="42"/>
      <c r="C35" s="43" t="s">
        <v>36</v>
      </c>
      <c r="D35" s="30">
        <v>0</v>
      </c>
      <c r="E35" s="30">
        <v>0</v>
      </c>
      <c r="F35" s="30">
        <v>0</v>
      </c>
      <c r="G35" s="33">
        <v>0</v>
      </c>
      <c r="H35" s="33">
        <f t="shared" si="2"/>
        <v>200000</v>
      </c>
      <c r="I35" s="33">
        <v>0</v>
      </c>
      <c r="J35" s="33">
        <v>0</v>
      </c>
      <c r="K35" s="33">
        <v>0</v>
      </c>
      <c r="L35" s="33">
        <v>0</v>
      </c>
      <c r="M35" s="33">
        <v>200000</v>
      </c>
      <c r="O35" s="44"/>
    </row>
    <row r="36" spans="1:13" s="45" customFormat="1" ht="15.75" customHeight="1">
      <c r="A36" s="112" t="s">
        <v>37</v>
      </c>
      <c r="B36" s="112"/>
      <c r="C36" s="112"/>
      <c r="D36" s="24">
        <f aca="true" t="shared" si="3" ref="D36:M36">D19+D14+D16</f>
        <v>3007861</v>
      </c>
      <c r="E36" s="24">
        <f t="shared" si="3"/>
        <v>300000</v>
      </c>
      <c r="F36" s="24">
        <f t="shared" si="3"/>
        <v>1900000</v>
      </c>
      <c r="G36" s="24">
        <f t="shared" si="3"/>
        <v>807861</v>
      </c>
      <c r="H36" s="24">
        <f t="shared" si="3"/>
        <v>3174564</v>
      </c>
      <c r="I36" s="24">
        <f t="shared" si="3"/>
        <v>0</v>
      </c>
      <c r="J36" s="24">
        <f t="shared" si="3"/>
        <v>0</v>
      </c>
      <c r="K36" s="24">
        <f t="shared" si="3"/>
        <v>0</v>
      </c>
      <c r="L36" s="24">
        <f t="shared" si="3"/>
        <v>939222</v>
      </c>
      <c r="M36" s="24">
        <f t="shared" si="3"/>
        <v>2145342</v>
      </c>
    </row>
    <row r="37" spans="1:13" s="34" customFormat="1" ht="12.75">
      <c r="A37" s="46"/>
      <c r="B37" s="2"/>
      <c r="C37" s="47"/>
      <c r="D37" s="48"/>
      <c r="E37" s="48"/>
      <c r="F37" s="48"/>
      <c r="G37" s="48"/>
      <c r="H37" s="49"/>
      <c r="I37" s="48"/>
      <c r="J37" s="48"/>
      <c r="K37" s="48"/>
      <c r="L37" s="48"/>
      <c r="M37" s="48"/>
    </row>
    <row r="38" spans="1:13" s="34" customFormat="1" ht="12.75">
      <c r="A38" s="46"/>
      <c r="B38" s="2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4" customFormat="1" ht="12.75">
      <c r="A39" s="46"/>
      <c r="B39" s="2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4" customFormat="1" ht="12.75">
      <c r="A40" s="46"/>
      <c r="B40" s="2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4" customFormat="1" ht="12.75">
      <c r="A41" s="46"/>
      <c r="B41" s="2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34" customFormat="1" ht="12.75">
      <c r="A42" s="46"/>
      <c r="B42" s="2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34" customFormat="1" ht="12.75">
      <c r="A43" s="46"/>
      <c r="B43" s="2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s="34" customFormat="1" ht="12.75">
      <c r="A44" s="46"/>
      <c r="B44" s="2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s="34" customFormat="1" ht="12.75">
      <c r="A45" s="46"/>
      <c r="B45" s="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s="34" customFormat="1" ht="12.75">
      <c r="A46" s="46"/>
      <c r="B46" s="2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s="34" customFormat="1" ht="12.75">
      <c r="A47" s="46"/>
      <c r="B47" s="2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s="34" customFormat="1" ht="12.75">
      <c r="A48" s="46"/>
      <c r="B48" s="2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s="34" customFormat="1" ht="12.75">
      <c r="A49" s="46"/>
      <c r="B49" s="2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s="34" customFormat="1" ht="12.75">
      <c r="A50" s="46"/>
      <c r="B50" s="2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34" customFormat="1" ht="12.75">
      <c r="A51" s="46"/>
      <c r="B51" s="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34" customFormat="1" ht="12.75">
      <c r="A52" s="46"/>
      <c r="B52" s="2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s="34" customFormat="1" ht="12.75">
      <c r="A53" s="46"/>
      <c r="B53" s="2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s="34" customFormat="1" ht="12.75">
      <c r="A54" s="46"/>
      <c r="B54" s="2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34" customFormat="1" ht="12.75">
      <c r="A55" s="46"/>
      <c r="B55" s="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s="34" customFormat="1" ht="12.75">
      <c r="A56" s="46"/>
      <c r="B56" s="2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s="34" customFormat="1" ht="12.75">
      <c r="A57" s="46"/>
      <c r="B57" s="2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34" customFormat="1" ht="12.75">
      <c r="A58" s="46"/>
      <c r="B58" s="2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</sheetData>
  <sheetProtection selectLockedCells="1" selectUnlockedCells="1"/>
  <mergeCells count="24">
    <mergeCell ref="B19:C19"/>
    <mergeCell ref="A36:C36"/>
    <mergeCell ref="F11:F12"/>
    <mergeCell ref="G11:G12"/>
    <mergeCell ref="I11:L11"/>
    <mergeCell ref="M11:M12"/>
    <mergeCell ref="B14:C14"/>
    <mergeCell ref="B16:C16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E11:E12"/>
    <mergeCell ref="I1:L1"/>
    <mergeCell ref="I2:M2"/>
    <mergeCell ref="I3:M3"/>
    <mergeCell ref="I5:M5"/>
    <mergeCell ref="I6:M6"/>
    <mergeCell ref="A7:M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75" zoomScaleSheetLayoutView="75" zoomScalePageLayoutView="0" workbookViewId="0" topLeftCell="A13">
      <selection activeCell="G21" sqref="G21:K21"/>
    </sheetView>
  </sheetViews>
  <sheetFormatPr defaultColWidth="9.00390625" defaultRowHeight="12.75"/>
  <cols>
    <col min="1" max="1" width="3.875" style="63" customWidth="1"/>
    <col min="2" max="2" width="6.25390625" style="64" customWidth="1"/>
    <col min="3" max="3" width="25.625" style="65" customWidth="1"/>
    <col min="4" max="4" width="13.625" style="65" customWidth="1"/>
    <col min="5" max="5" width="16.375" style="65" customWidth="1"/>
    <col min="6" max="6" width="13.75390625" style="65" customWidth="1"/>
    <col min="7" max="7" width="14.75390625" style="65" customWidth="1"/>
    <col min="8" max="8" width="12.625" style="65" customWidth="1"/>
    <col min="9" max="10" width="14.125" style="65" customWidth="1"/>
    <col min="11" max="11" width="12.125" style="65" customWidth="1"/>
    <col min="12" max="12" width="11.875" style="65" customWidth="1"/>
    <col min="13" max="13" width="9.125" style="66" customWidth="1"/>
    <col min="14" max="14" width="13.75390625" style="66" customWidth="1"/>
    <col min="15" max="16384" width="9.125" style="66" customWidth="1"/>
  </cols>
  <sheetData>
    <row r="1" spans="8:12" ht="12.75" customHeight="1">
      <c r="H1" s="114" t="s">
        <v>52</v>
      </c>
      <c r="I1" s="114"/>
      <c r="J1" s="114"/>
      <c r="K1" s="114"/>
      <c r="L1" s="67"/>
    </row>
    <row r="2" spans="8:12" ht="12.75" customHeight="1">
      <c r="H2" s="115" t="s">
        <v>53</v>
      </c>
      <c r="I2" s="115"/>
      <c r="J2" s="115"/>
      <c r="K2" s="115"/>
      <c r="L2" s="68"/>
    </row>
    <row r="3" spans="8:12" ht="13.5" customHeight="1">
      <c r="H3" s="115" t="s">
        <v>54</v>
      </c>
      <c r="I3" s="115"/>
      <c r="J3" s="115"/>
      <c r="K3" s="115"/>
      <c r="L3" s="68"/>
    </row>
    <row r="4" spans="8:12" ht="13.5" customHeight="1">
      <c r="H4" s="114"/>
      <c r="I4" s="114"/>
      <c r="J4" s="114"/>
      <c r="K4" s="114"/>
      <c r="L4" s="67"/>
    </row>
    <row r="5" spans="8:12" ht="12" customHeight="1">
      <c r="H5" s="115"/>
      <c r="I5" s="115"/>
      <c r="J5" s="115"/>
      <c r="K5" s="115"/>
      <c r="L5" s="68"/>
    </row>
    <row r="6" spans="7:12" ht="13.5" customHeight="1">
      <c r="G6" s="116"/>
      <c r="H6" s="116"/>
      <c r="I6" s="116"/>
      <c r="J6" s="116"/>
      <c r="K6" s="116"/>
      <c r="L6" s="116"/>
    </row>
    <row r="7" spans="1:12" s="69" customFormat="1" ht="47.25" customHeight="1">
      <c r="A7" s="117" t="s">
        <v>55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ht="18" customHeight="1">
      <c r="L8" s="70" t="s">
        <v>6</v>
      </c>
    </row>
    <row r="9" spans="1:12" s="73" customFormat="1" ht="12.75" customHeight="1">
      <c r="A9" s="118" t="s">
        <v>7</v>
      </c>
      <c r="B9" s="119" t="s">
        <v>56</v>
      </c>
      <c r="C9" s="120" t="s">
        <v>9</v>
      </c>
      <c r="D9" s="120" t="s">
        <v>10</v>
      </c>
      <c r="E9" s="120"/>
      <c r="F9" s="120" t="s">
        <v>11</v>
      </c>
      <c r="G9" s="120"/>
      <c r="H9" s="120"/>
      <c r="I9" s="120"/>
      <c r="J9" s="120"/>
      <c r="K9" s="120"/>
      <c r="L9" s="120"/>
    </row>
    <row r="10" spans="1:12" s="73" customFormat="1" ht="12.75" customHeight="1">
      <c r="A10" s="118"/>
      <c r="B10" s="119"/>
      <c r="C10" s="120"/>
      <c r="D10" s="120" t="s">
        <v>12</v>
      </c>
      <c r="E10" s="72" t="s">
        <v>13</v>
      </c>
      <c r="F10" s="120" t="s">
        <v>12</v>
      </c>
      <c r="G10" s="120" t="s">
        <v>13</v>
      </c>
      <c r="H10" s="120"/>
      <c r="I10" s="120"/>
      <c r="J10" s="120"/>
      <c r="K10" s="120"/>
      <c r="L10" s="120"/>
    </row>
    <row r="11" spans="1:12" s="74" customFormat="1" ht="29.25" customHeight="1">
      <c r="A11" s="118"/>
      <c r="B11" s="119"/>
      <c r="C11" s="120"/>
      <c r="D11" s="120"/>
      <c r="E11" s="121" t="s">
        <v>57</v>
      </c>
      <c r="F11" s="120"/>
      <c r="G11" s="120" t="s">
        <v>17</v>
      </c>
      <c r="H11" s="120"/>
      <c r="I11" s="120"/>
      <c r="J11" s="120"/>
      <c r="K11" s="120"/>
      <c r="L11" s="120" t="s">
        <v>18</v>
      </c>
    </row>
    <row r="12" spans="1:12" s="74" customFormat="1" ht="146.25" customHeight="1">
      <c r="A12" s="118"/>
      <c r="B12" s="119"/>
      <c r="C12" s="120"/>
      <c r="D12" s="120"/>
      <c r="E12" s="121"/>
      <c r="F12" s="120"/>
      <c r="G12" s="75" t="s">
        <v>19</v>
      </c>
      <c r="H12" s="75" t="s">
        <v>20</v>
      </c>
      <c r="I12" s="75" t="s">
        <v>21</v>
      </c>
      <c r="J12" s="75" t="s">
        <v>58</v>
      </c>
      <c r="K12" s="75" t="s">
        <v>22</v>
      </c>
      <c r="L12" s="120"/>
    </row>
    <row r="13" spans="1:12" s="74" customFormat="1" ht="12.75">
      <c r="A13" s="71">
        <v>1</v>
      </c>
      <c r="B13" s="76">
        <v>2</v>
      </c>
      <c r="C13" s="72">
        <v>3</v>
      </c>
      <c r="D13" s="77">
        <v>4</v>
      </c>
      <c r="E13" s="77">
        <v>5</v>
      </c>
      <c r="F13" s="77">
        <v>6</v>
      </c>
      <c r="G13" s="78">
        <v>7</v>
      </c>
      <c r="H13" s="78">
        <v>8</v>
      </c>
      <c r="I13" s="78">
        <v>9</v>
      </c>
      <c r="J13" s="78">
        <v>9</v>
      </c>
      <c r="K13" s="78">
        <v>10</v>
      </c>
      <c r="L13" s="78">
        <v>11</v>
      </c>
    </row>
    <row r="14" spans="1:12" s="74" customFormat="1" ht="105" customHeight="1">
      <c r="A14" s="79">
        <v>756</v>
      </c>
      <c r="B14" s="122" t="s">
        <v>59</v>
      </c>
      <c r="C14" s="122"/>
      <c r="D14" s="80">
        <f aca="true" t="shared" si="0" ref="D14:L14">D15</f>
        <v>110000</v>
      </c>
      <c r="E14" s="80">
        <f t="shared" si="0"/>
        <v>110000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</row>
    <row r="15" spans="1:12" s="74" customFormat="1" ht="63.75" customHeight="1">
      <c r="A15" s="81"/>
      <c r="B15" s="82">
        <v>75618</v>
      </c>
      <c r="C15" s="83" t="s">
        <v>60</v>
      </c>
      <c r="D15" s="84">
        <v>110000</v>
      </c>
      <c r="E15" s="84">
        <v>110000</v>
      </c>
      <c r="F15" s="84"/>
      <c r="G15" s="80"/>
      <c r="H15" s="80"/>
      <c r="I15" s="80"/>
      <c r="J15" s="80"/>
      <c r="K15" s="80"/>
      <c r="L15" s="80">
        <v>0</v>
      </c>
    </row>
    <row r="16" spans="1:13" s="74" customFormat="1" ht="24.75" customHeight="1">
      <c r="A16" s="79">
        <v>851</v>
      </c>
      <c r="B16" s="122" t="s">
        <v>61</v>
      </c>
      <c r="C16" s="122"/>
      <c r="D16" s="80">
        <f aca="true" t="shared" si="1" ref="D16:L16">D17+D19</f>
        <v>0</v>
      </c>
      <c r="E16" s="80">
        <f t="shared" si="1"/>
        <v>0</v>
      </c>
      <c r="F16" s="80">
        <f t="shared" si="1"/>
        <v>110000</v>
      </c>
      <c r="G16" s="80">
        <f t="shared" si="1"/>
        <v>71840</v>
      </c>
      <c r="H16" s="80">
        <f t="shared" si="1"/>
        <v>0</v>
      </c>
      <c r="I16" s="80">
        <f t="shared" si="1"/>
        <v>0</v>
      </c>
      <c r="J16" s="80">
        <f t="shared" si="1"/>
        <v>0</v>
      </c>
      <c r="K16" s="80">
        <f t="shared" si="1"/>
        <v>38160</v>
      </c>
      <c r="L16" s="80">
        <f t="shared" si="1"/>
        <v>0</v>
      </c>
      <c r="M16" s="85"/>
    </row>
    <row r="17" spans="1:13" s="74" customFormat="1" ht="33.75" customHeight="1">
      <c r="A17" s="86"/>
      <c r="B17" s="87">
        <v>85153</v>
      </c>
      <c r="C17" s="88" t="s">
        <v>62</v>
      </c>
      <c r="D17" s="80">
        <f aca="true" t="shared" si="2" ref="D17:L17">D18</f>
        <v>0</v>
      </c>
      <c r="E17" s="80">
        <f t="shared" si="2"/>
        <v>0</v>
      </c>
      <c r="F17" s="80">
        <f t="shared" si="2"/>
        <v>5000</v>
      </c>
      <c r="G17" s="80">
        <f t="shared" si="2"/>
        <v>0</v>
      </c>
      <c r="H17" s="80">
        <f t="shared" si="2"/>
        <v>0</v>
      </c>
      <c r="I17" s="80">
        <f t="shared" si="2"/>
        <v>0</v>
      </c>
      <c r="J17" s="80">
        <f t="shared" si="2"/>
        <v>0</v>
      </c>
      <c r="K17" s="80">
        <f t="shared" si="2"/>
        <v>5000</v>
      </c>
      <c r="L17" s="80">
        <f t="shared" si="2"/>
        <v>0</v>
      </c>
      <c r="M17" s="85"/>
    </row>
    <row r="18" spans="1:12" s="94" customFormat="1" ht="58.5" customHeight="1">
      <c r="A18" s="89"/>
      <c r="B18" s="90"/>
      <c r="C18" s="91" t="s">
        <v>63</v>
      </c>
      <c r="D18" s="92">
        <v>0</v>
      </c>
      <c r="E18" s="92"/>
      <c r="F18" s="93">
        <v>5000</v>
      </c>
      <c r="G18" s="93"/>
      <c r="H18" s="93"/>
      <c r="I18" s="93"/>
      <c r="J18" s="93"/>
      <c r="K18" s="93">
        <v>5000</v>
      </c>
      <c r="L18" s="93"/>
    </row>
    <row r="19" spans="1:13" s="74" customFormat="1" ht="36" customHeight="1">
      <c r="A19" s="81"/>
      <c r="B19" s="95">
        <v>85154</v>
      </c>
      <c r="C19" s="83" t="s">
        <v>64</v>
      </c>
      <c r="D19" s="84">
        <f aca="true" t="shared" si="3" ref="D19:L19">D20</f>
        <v>0</v>
      </c>
      <c r="E19" s="84">
        <f t="shared" si="3"/>
        <v>0</v>
      </c>
      <c r="F19" s="84">
        <f t="shared" si="3"/>
        <v>105000</v>
      </c>
      <c r="G19" s="84">
        <f t="shared" si="3"/>
        <v>71840</v>
      </c>
      <c r="H19" s="84">
        <f t="shared" si="3"/>
        <v>0</v>
      </c>
      <c r="I19" s="84">
        <f t="shared" si="3"/>
        <v>0</v>
      </c>
      <c r="J19" s="84">
        <f t="shared" si="3"/>
        <v>0</v>
      </c>
      <c r="K19" s="84">
        <f t="shared" si="3"/>
        <v>33160</v>
      </c>
      <c r="L19" s="84">
        <f t="shared" si="3"/>
        <v>0</v>
      </c>
      <c r="M19" s="85"/>
    </row>
    <row r="20" spans="1:12" s="94" customFormat="1" ht="61.5" customHeight="1">
      <c r="A20" s="96"/>
      <c r="B20" s="90"/>
      <c r="C20" s="91" t="s">
        <v>63</v>
      </c>
      <c r="D20" s="92">
        <v>0</v>
      </c>
      <c r="E20" s="97"/>
      <c r="F20" s="93">
        <v>105000</v>
      </c>
      <c r="G20" s="98">
        <v>71840</v>
      </c>
      <c r="H20" s="98"/>
      <c r="I20" s="98"/>
      <c r="J20" s="98"/>
      <c r="K20" s="98">
        <v>33160</v>
      </c>
      <c r="L20" s="98"/>
    </row>
    <row r="21" spans="1:12" s="99" customFormat="1" ht="15.75" customHeight="1">
      <c r="A21" s="123" t="s">
        <v>37</v>
      </c>
      <c r="B21" s="123"/>
      <c r="C21" s="123"/>
      <c r="D21" s="84">
        <v>110000</v>
      </c>
      <c r="E21" s="84">
        <v>110000</v>
      </c>
      <c r="F21" s="84">
        <f aca="true" t="shared" si="4" ref="F21:L21">F16</f>
        <v>110000</v>
      </c>
      <c r="G21" s="84">
        <f t="shared" si="4"/>
        <v>71840</v>
      </c>
      <c r="H21" s="84">
        <f t="shared" si="4"/>
        <v>0</v>
      </c>
      <c r="I21" s="84">
        <f t="shared" si="4"/>
        <v>0</v>
      </c>
      <c r="J21" s="84">
        <f t="shared" si="4"/>
        <v>0</v>
      </c>
      <c r="K21" s="84">
        <f t="shared" si="4"/>
        <v>38160</v>
      </c>
      <c r="L21" s="84">
        <f t="shared" si="4"/>
        <v>0</v>
      </c>
    </row>
    <row r="22" spans="1:12" s="94" customFormat="1" ht="12.75">
      <c r="A22" s="100"/>
      <c r="B22" s="64"/>
      <c r="C22" s="101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2" s="94" customFormat="1" ht="12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pans="1:12" s="94" customFormat="1" ht="12.75">
      <c r="A24" s="100"/>
      <c r="B24" s="64"/>
      <c r="C24" s="101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s="94" customFormat="1" ht="12.75">
      <c r="A25" s="100"/>
      <c r="B25" s="64"/>
      <c r="C25" s="101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s="94" customFormat="1" ht="12.75">
      <c r="A26" s="100"/>
      <c r="B26" s="64"/>
      <c r="C26" s="101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s="94" customFormat="1" ht="12.75">
      <c r="A27" s="100"/>
      <c r="B27" s="64"/>
      <c r="C27" s="101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s="94" customFormat="1" ht="12.75">
      <c r="A28" s="100"/>
      <c r="B28" s="64"/>
      <c r="C28" s="101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s="94" customFormat="1" ht="12.75">
      <c r="A29" s="100"/>
      <c r="B29" s="64"/>
      <c r="C29" s="101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1:12" s="94" customFormat="1" ht="12.75">
      <c r="A30" s="100"/>
      <c r="B30" s="64"/>
      <c r="C30" s="101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s="94" customFormat="1" ht="12.75">
      <c r="A31" s="100"/>
      <c r="B31" s="64"/>
      <c r="C31" s="101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2" s="94" customFormat="1" ht="12.75">
      <c r="A32" s="100"/>
      <c r="B32" s="64"/>
      <c r="C32" s="101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2" s="94" customFormat="1" ht="12.75">
      <c r="A33" s="100"/>
      <c r="B33" s="64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s="94" customFormat="1" ht="12.75">
      <c r="A34" s="100"/>
      <c r="B34" s="64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 s="94" customFormat="1" ht="12.75">
      <c r="A35" s="100"/>
      <c r="B35" s="64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s="94" customFormat="1" ht="12.75">
      <c r="A36" s="100"/>
      <c r="B36" s="64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1:12" s="94" customFormat="1" ht="12.75">
      <c r="A37" s="100"/>
      <c r="B37" s="64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1:12" s="94" customFormat="1" ht="12.75">
      <c r="A38" s="100"/>
      <c r="B38" s="64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1:12" s="94" customFormat="1" ht="12.75">
      <c r="A39" s="100"/>
      <c r="B39" s="64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12" s="94" customFormat="1" ht="12.75">
      <c r="A40" s="100"/>
      <c r="B40" s="64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s="94" customFormat="1" ht="12.75">
      <c r="A41" s="100"/>
      <c r="B41" s="64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s="94" customFormat="1" ht="12.75">
      <c r="A42" s="100"/>
      <c r="B42" s="64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s="94" customFormat="1" ht="12.75">
      <c r="A43" s="100"/>
      <c r="B43" s="64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</sheetData>
  <sheetProtection selectLockedCells="1" selectUnlockedCells="1"/>
  <mergeCells count="22">
    <mergeCell ref="G11:K11"/>
    <mergeCell ref="L11:L12"/>
    <mergeCell ref="B14:C14"/>
    <mergeCell ref="B16:C16"/>
    <mergeCell ref="A21:C21"/>
    <mergeCell ref="A23:L23"/>
    <mergeCell ref="A7:L7"/>
    <mergeCell ref="A9:A12"/>
    <mergeCell ref="B9:B12"/>
    <mergeCell ref="C9:C12"/>
    <mergeCell ref="D9:E9"/>
    <mergeCell ref="F9:L9"/>
    <mergeCell ref="D10:D12"/>
    <mergeCell ref="F10:F12"/>
    <mergeCell ref="G10:L10"/>
    <mergeCell ref="E11:E12"/>
    <mergeCell ref="H1:K1"/>
    <mergeCell ref="H2:K2"/>
    <mergeCell ref="H3:K3"/>
    <mergeCell ref="H4:K4"/>
    <mergeCell ref="H5:K5"/>
    <mergeCell ref="G6:L6"/>
  </mergeCells>
  <printOptions horizontalCentered="1"/>
  <pageMargins left="0.7875" right="0.7875" top="0.9840277777777777" bottom="0.9840277777777777" header="0.5118055555555555" footer="0.5118055555555555"/>
  <pageSetup firstPageNumber="47" useFirstPageNumber="1" horizontalDpi="300" verticalDpi="300" orientation="landscape" paperSize="9" scale="80" r:id="rId1"/>
  <headerFooter alignWithMargins="0">
    <oddFooter>&amp;C&amp;"Times New Roman,Normalny"&amp;8&amp;P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Ostaszewska</cp:lastModifiedBy>
  <cp:lastPrinted>2016-12-19T06:47:42Z</cp:lastPrinted>
  <dcterms:modified xsi:type="dcterms:W3CDTF">2016-12-19T06:47:49Z</dcterms:modified>
  <cp:category/>
  <cp:version/>
  <cp:contentType/>
  <cp:contentStatus/>
</cp:coreProperties>
</file>